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0B7pGoqzF76ZRfnVxeWoyekdjN2MzdXZlV0tnem93Z0NGQUk0MWVkRThnWXBFdTVqWU1YSW8\Educational-Foundation\villagehall.chelveston.org.uk\finance\2025\"/>
    </mc:Choice>
  </mc:AlternateContent>
  <xr:revisionPtr revIDLastSave="0" documentId="13_ncr:1_{9EE278F5-9BD6-483F-BA72-905F46B55276}" xr6:coauthVersionLast="47" xr6:coauthVersionMax="47" xr10:uidLastSave="{00000000-0000-0000-0000-000000000000}"/>
  <bookViews>
    <workbookView xWindow="-11625" yWindow="-21720" windowWidth="51840" windowHeight="21120" xr2:uid="{4EFE8168-870F-43CA-A0D3-89C365110723}"/>
  </bookViews>
  <sheets>
    <sheet name="2025" sheetId="1" r:id="rId1"/>
  </sheets>
  <definedNames>
    <definedName name="_xlnm.Print_Area" localSheetId="0">'2025'!$A$1:$E$204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9" i="1" l="1"/>
  <c r="B107" i="1"/>
  <c r="E78" i="1"/>
  <c r="E89" i="1" s="1"/>
  <c r="E102" i="1" s="1"/>
  <c r="E107" i="1" s="1"/>
  <c r="E120" i="1" s="1"/>
  <c r="E121" i="1" s="1"/>
  <c r="B78" i="1"/>
  <c r="E68" i="1"/>
  <c r="B68" i="1"/>
  <c r="E49" i="1"/>
  <c r="B86" i="1" s="1"/>
  <c r="B115" i="1" s="1"/>
  <c r="B49" i="1"/>
  <c r="B82" i="1" s="1"/>
  <c r="B111" i="1" s="1"/>
  <c r="B40" i="1"/>
  <c r="E39" i="1"/>
  <c r="E33" i="1"/>
  <c r="E40" i="1" s="1"/>
  <c r="E19" i="1"/>
  <c r="B19" i="1"/>
  <c r="E20" i="1" s="1"/>
  <c r="B83" i="1" s="1"/>
  <c r="B112" i="1" s="1"/>
  <c r="B15" i="1"/>
  <c r="E10" i="1"/>
  <c r="B85" i="1" s="1"/>
  <c r="B114" i="1" s="1"/>
  <c r="B51" i="1" l="1"/>
  <c r="E52" i="1" s="1"/>
  <c r="E41" i="1"/>
  <c r="B84" i="1" s="1"/>
  <c r="B113" i="1" s="1"/>
  <c r="E51" i="1"/>
  <c r="B110" i="1"/>
  <c r="B116" i="1" s="1"/>
  <c r="B120" i="1" s="1"/>
  <c r="B81" i="1"/>
  <c r="B87" i="1" s="1"/>
  <c r="B89" i="1" s="1"/>
</calcChain>
</file>

<file path=xl/sharedStrings.xml><?xml version="1.0" encoding="utf-8"?>
<sst xmlns="http://schemas.openxmlformats.org/spreadsheetml/2006/main" count="260" uniqueCount="207">
  <si>
    <t>Educational Foundation Abigail Bailey and Ann Levett</t>
  </si>
  <si>
    <t>INCOME AND EXPENDITURE ACCOUNT FOR THE YEAR ENDED 31st DECEMBER 2025</t>
  </si>
  <si>
    <t>INCOME</t>
  </si>
  <si>
    <t>EXPENDITURE</t>
  </si>
  <si>
    <t>Educational Foundation Investments</t>
  </si>
  <si>
    <t>Educational Foundation Administration</t>
  </si>
  <si>
    <t xml:space="preserve">   Redwood Bank</t>
  </si>
  <si>
    <t xml:space="preserve">  Banking charges</t>
  </si>
  <si>
    <t xml:space="preserve">   Cash back Rewards(PayPal)</t>
  </si>
  <si>
    <t xml:space="preserve">  Administration costs</t>
  </si>
  <si>
    <t xml:space="preserve">   Unity Trust Deposit Account</t>
  </si>
  <si>
    <t xml:space="preserve">  Payroll costs</t>
  </si>
  <si>
    <t>Foundation Expenditure</t>
  </si>
  <si>
    <t>School House Expenditure</t>
  </si>
  <si>
    <t xml:space="preserve">  School House Building Insurance Premium</t>
  </si>
  <si>
    <t xml:space="preserve">  School House Grounds Maintenance</t>
  </si>
  <si>
    <t>Foundation Investment Income</t>
  </si>
  <si>
    <t xml:space="preserve">  School House Maintenance</t>
  </si>
  <si>
    <t xml:space="preserve">  School House Agency/Management Fees</t>
  </si>
  <si>
    <t>School House Operations</t>
  </si>
  <si>
    <t xml:space="preserve">  School House Utilities</t>
  </si>
  <si>
    <t xml:space="preserve">  School House Rent</t>
  </si>
  <si>
    <t>School House Income</t>
  </si>
  <si>
    <t>School House Operating Surplus</t>
  </si>
  <si>
    <t>Village Hall Related Income</t>
  </si>
  <si>
    <t>Village Hall Ongoing Operations</t>
  </si>
  <si>
    <t xml:space="preserve"> Village Hall Operating Income</t>
  </si>
  <si>
    <t xml:space="preserve"> Village Hall Running Costs</t>
  </si>
  <si>
    <t xml:space="preserve">  Hall hire</t>
  </si>
  <si>
    <t xml:space="preserve">  Village Hall insurance premium</t>
  </si>
  <si>
    <t xml:space="preserve">  Village Hall Manager fees</t>
  </si>
  <si>
    <t xml:space="preserve">  Village Hall Caretaker services</t>
  </si>
  <si>
    <t xml:space="preserve">  Grounds maintenance</t>
  </si>
  <si>
    <t xml:space="preserve">  Supplies</t>
  </si>
  <si>
    <t xml:space="preserve">  Village Hall Utilities</t>
  </si>
  <si>
    <t xml:space="preserve">  Software licences and ICO registration</t>
  </si>
  <si>
    <t xml:space="preserve">  Minor repairs and maintenance</t>
  </si>
  <si>
    <t xml:space="preserve">  Pay Pal Fees</t>
  </si>
  <si>
    <t xml:space="preserve"> Sub-total Village Hall Running Costs</t>
  </si>
  <si>
    <t xml:space="preserve"> Village Hall Equipment Expenditure</t>
  </si>
  <si>
    <t xml:space="preserve">  Dyson hand held cleaner, water boiler</t>
  </si>
  <si>
    <t xml:space="preserve"> Sub-total Equipment Expenditure</t>
  </si>
  <si>
    <t>Village Hall Ongoing Operating Expenditure</t>
  </si>
  <si>
    <t>Village Hall Ongoing Operating Surplus</t>
  </si>
  <si>
    <t>Grant income</t>
  </si>
  <si>
    <t>Development Projects</t>
  </si>
  <si>
    <t xml:space="preserve">  Wind Farm Trust (Projector)</t>
  </si>
  <si>
    <t xml:space="preserve">  VH Water Heaters Replacement</t>
  </si>
  <si>
    <t xml:space="preserve">  VH Fencing replacement</t>
  </si>
  <si>
    <t xml:space="preserve">  Network upgrade</t>
  </si>
  <si>
    <t xml:space="preserve">  New projector</t>
  </si>
  <si>
    <t xml:space="preserve">  New vacuum cleaner</t>
  </si>
  <si>
    <t>Development Project Expenditure</t>
  </si>
  <si>
    <t>Total Foundation Income</t>
  </si>
  <si>
    <t>Total Foundation Expenditure</t>
  </si>
  <si>
    <t>Total 2025 Income less expenditure</t>
  </si>
  <si>
    <t>BALANCE SHEET FOR THE YEAR ENDED 31st DECEMBER 2025</t>
  </si>
  <si>
    <t>Funds B/F as at 1st January 2025</t>
  </si>
  <si>
    <t>Funds C/F 31st December 2025 Represented by</t>
  </si>
  <si>
    <t>Foundation Cash Funds</t>
  </si>
  <si>
    <t xml:space="preserve">  UnityTrust 60-83-01-20460617</t>
  </si>
  <si>
    <t xml:space="preserve">  Redwood-60-83-83-80097691</t>
  </si>
  <si>
    <t xml:space="preserve">  UnityTrust 60-83-01-20527084</t>
  </si>
  <si>
    <t xml:space="preserve">  PayPal</t>
  </si>
  <si>
    <t>Total Trustee Cash Funds B/F</t>
  </si>
  <si>
    <t>Total Trustee Cash Funds C/F</t>
  </si>
  <si>
    <t>Foundation Debtors/Creditors</t>
  </si>
  <si>
    <t xml:space="preserve">  British Gas Lite (December energy bills)</t>
  </si>
  <si>
    <t xml:space="preserve">  HMRC</t>
  </si>
  <si>
    <t xml:space="preserve">  NEST Pensions</t>
  </si>
  <si>
    <t xml:space="preserve"> </t>
  </si>
  <si>
    <t xml:space="preserve">  British Gas</t>
  </si>
  <si>
    <t>Foundation Debtors/Creditors B/F</t>
  </si>
  <si>
    <t>Foundation Debtors/Creditors C/F</t>
  </si>
  <si>
    <t>2025 income less expenditure</t>
  </si>
  <si>
    <t xml:space="preserve">  Investment income</t>
  </si>
  <si>
    <t xml:space="preserve">  Grant income</t>
  </si>
  <si>
    <t xml:space="preserve">  School House operating surplus</t>
  </si>
  <si>
    <t xml:space="preserve">  Village Hall operating surplus</t>
  </si>
  <si>
    <t xml:space="preserve">  Foundation Administration costs</t>
  </si>
  <si>
    <t xml:space="preserve">  Development projects</t>
  </si>
  <si>
    <t>Total 2025 income less expenditure</t>
  </si>
  <si>
    <t>Total Funds C/F as at 31st December 2025</t>
  </si>
  <si>
    <t>MADE UP OF THE FOLLOWING RESERVES/LIABILITIES</t>
  </si>
  <si>
    <t>Reserves B/F as at 1st January 2025</t>
  </si>
  <si>
    <t>Reserves C/F as at 31st December 2025</t>
  </si>
  <si>
    <t>Educational Foundation Reserves</t>
  </si>
  <si>
    <t>Educational Foundation Reserves C/F</t>
  </si>
  <si>
    <t xml:space="preserve"> Restricted Reserves</t>
  </si>
  <si>
    <t xml:space="preserve">  Tractor replacement/repair reserve [2]</t>
  </si>
  <si>
    <t xml:space="preserve"> Unrestricted Reserves</t>
  </si>
  <si>
    <t xml:space="preserve">  Tenancy change reserve [1]</t>
  </si>
  <si>
    <t xml:space="preserve">  VH Equipment Replacement Reserve [4]</t>
  </si>
  <si>
    <t xml:space="preserve">  General Operating Reserves [3]</t>
  </si>
  <si>
    <t xml:space="preserve">  Development Project Costs</t>
  </si>
  <si>
    <t>2025 Change in Foundation Reserves</t>
  </si>
  <si>
    <t>Non Financial Assets</t>
  </si>
  <si>
    <t>Educational Foundation Permanent Endowment Assets</t>
  </si>
  <si>
    <t>Item</t>
  </si>
  <si>
    <t>Purchased</t>
  </si>
  <si>
    <t>Notes</t>
  </si>
  <si>
    <t>Value</t>
  </si>
  <si>
    <t>School House</t>
  </si>
  <si>
    <t>0.07 Ha - Residential dwelling [6]</t>
  </si>
  <si>
    <t>Chelveston Village Hall</t>
  </si>
  <si>
    <t>0.08 Ha - Community building [6]</t>
  </si>
  <si>
    <t>Car park and amenity paddock</t>
  </si>
  <si>
    <t>0.18 Ha - Land price only [7]</t>
  </si>
  <si>
    <t>Village Hall Equipment Assets</t>
  </si>
  <si>
    <t>Supplier</t>
  </si>
  <si>
    <t>Cost</t>
  </si>
  <si>
    <t>Large tables</t>
  </si>
  <si>
    <t>Topline Furniture</t>
  </si>
  <si>
    <t>Fridge Freezer</t>
  </si>
  <si>
    <t>Argos</t>
  </si>
  <si>
    <t>Urns, Kettles, Flask</t>
  </si>
  <si>
    <t>Amazon</t>
  </si>
  <si>
    <t>Small tables</t>
  </si>
  <si>
    <t>Dehumidifer</t>
  </si>
  <si>
    <t>Ladders</t>
  </si>
  <si>
    <t>BPS Access Solutions</t>
  </si>
  <si>
    <t>Screen</t>
  </si>
  <si>
    <t>Parish Council [8]</t>
  </si>
  <si>
    <t>Cooker</t>
  </si>
  <si>
    <t>John Lewis</t>
  </si>
  <si>
    <t>Dishwasher</t>
  </si>
  <si>
    <t>Industrial Warewashers</t>
  </si>
  <si>
    <t>Fire extinguishers</t>
  </si>
  <si>
    <t>Chairs</t>
  </si>
  <si>
    <t>Wifi access point</t>
  </si>
  <si>
    <t>4GON</t>
  </si>
  <si>
    <t>Small steps</t>
  </si>
  <si>
    <t>Solutions world</t>
  </si>
  <si>
    <t>BBQ</t>
  </si>
  <si>
    <t>Summer BBQ</t>
  </si>
  <si>
    <t>Security Shed</t>
  </si>
  <si>
    <t>Asgard</t>
  </si>
  <si>
    <t>John Deere X135R Tractor</t>
  </si>
  <si>
    <t>Peterborough Grass Machinery</t>
  </si>
  <si>
    <t>Stihl Strimmer</t>
  </si>
  <si>
    <t>Exercise Barres</t>
  </si>
  <si>
    <t>The Barre</t>
  </si>
  <si>
    <t>PA System</t>
  </si>
  <si>
    <t>Parish Council</t>
  </si>
  <si>
    <t>Micro SD card</t>
  </si>
  <si>
    <t>Maplin</t>
  </si>
  <si>
    <t>Lawnmower</t>
  </si>
  <si>
    <t>Screwfix</t>
  </si>
  <si>
    <t>Floor Cleaner</t>
  </si>
  <si>
    <t>Karcher Centre</t>
  </si>
  <si>
    <t>PAT Testing Kit</t>
  </si>
  <si>
    <t>First Stop Safety</t>
  </si>
  <si>
    <t>Insect killer</t>
  </si>
  <si>
    <t>DSAV</t>
  </si>
  <si>
    <t>Sound system</t>
  </si>
  <si>
    <t>Mobile phones</t>
  </si>
  <si>
    <t>O2 shop</t>
  </si>
  <si>
    <t>Toolkit</t>
  </si>
  <si>
    <t>Tesco</t>
  </si>
  <si>
    <t>Dance Floor</t>
  </si>
  <si>
    <t>LeMerk Flooring</t>
  </si>
  <si>
    <t>Uninterruptable power supply</t>
  </si>
  <si>
    <t>Bluetooth receivers</t>
  </si>
  <si>
    <t>Wireless Presentation System</t>
  </si>
  <si>
    <t>Parish Council [9]</t>
  </si>
  <si>
    <t>Misc Kitchenware</t>
  </si>
  <si>
    <t>Various</t>
  </si>
  <si>
    <t>Security Camera</t>
  </si>
  <si>
    <t>Halfords</t>
  </si>
  <si>
    <t>Wireless access point</t>
  </si>
  <si>
    <t>Router</t>
  </si>
  <si>
    <t>Hand sanitiser stations</t>
  </si>
  <si>
    <t>Glebe Healthcare</t>
  </si>
  <si>
    <t>Microphones and stands</t>
  </si>
  <si>
    <t>Network Equipment</t>
  </si>
  <si>
    <t>Air Quality Monitor</t>
  </si>
  <si>
    <t>Tester.co.uk</t>
  </si>
  <si>
    <t>Purge fans</t>
  </si>
  <si>
    <t>Trailing 4 gang extension lead</t>
  </si>
  <si>
    <t>Fan heater</t>
  </si>
  <si>
    <t>Wickes</t>
  </si>
  <si>
    <t>Air Scrubbers</t>
  </si>
  <si>
    <t>Reaction Group</t>
  </si>
  <si>
    <t>Rectangular table</t>
  </si>
  <si>
    <t>Viking</t>
  </si>
  <si>
    <t>Work light</t>
  </si>
  <si>
    <t>Timer sockets</t>
  </si>
  <si>
    <t>CPC Farnell</t>
  </si>
  <si>
    <t>Dyson V8 Absolute Cordless Vacuum Cleaner (Silver / Yellow)</t>
  </si>
  <si>
    <t xml:space="preserve">New Projector </t>
  </si>
  <si>
    <t>Distributed Sound &amp; Video Ltd</t>
  </si>
  <si>
    <t>Equipment Assets Value</t>
  </si>
  <si>
    <t>NOTES TO ACCOUNTS</t>
  </si>
  <si>
    <t>[1]   Tenancy change reserve provides for redecorating/repairs before new tenants (4 months rent)</t>
  </si>
  <si>
    <t>[2]   Tractor repair and replacement reserve provides for long term major repairs or replacement of the tractor at the end of its life</t>
  </si>
  <si>
    <t>[3]   General Operating Reserve provides working capital for Village Hall and School House operations</t>
  </si>
  <si>
    <t>[4]   VH Equipment Replacement Reserve provides for replacement of major equipment - now out of warranty</t>
  </si>
  <si>
    <t>[6]   This valuation is the building re-instatement value in November 2021, inflation adjusted.  Land value not included.</t>
  </si>
  <si>
    <t>[7]   Land value represents discounted 2011 purchase price.  Funds originated from sale of endowent lands in Hargrave in 1908.</t>
  </si>
  <si>
    <t>[8]   The screen was donated by the Parish Council to the Hall in 2019</t>
  </si>
  <si>
    <t>[9]   The Parish Council purchased the system in 2019 and gifted it to the Hall in April 2020</t>
  </si>
  <si>
    <t xml:space="preserve">  Thrive Dance Academy - overpayment on 2023-26</t>
  </si>
  <si>
    <t xml:space="preserve">  Thrive Dance Academy - 2025-117</t>
  </si>
  <si>
    <t xml:space="preserve">  Weight Watchers - 2025-118</t>
  </si>
  <si>
    <t xml:space="preserve">  Chair Exercise Class - 2025-113</t>
  </si>
  <si>
    <t xml:space="preserve">  Educational Grant Fund [10]</t>
  </si>
  <si>
    <t>[10] Educational Grant Fund reserve of £3,000 removed on formation of the 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</si>
</sst>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_);[Red]\(&quot;£&quot;#,##0.00\)"/>
    <numFmt numFmtId="165" formatCode="_(&quot;£&quot;* #,##0_);_(&quot;£&quot;* \(#,##0\);_(&quot;£&quot;* &quot;-&quot;??_);_(@_)"/>
    <numFmt numFmtId="166" formatCode="dd/mm/yyyy;@"/>
  </numFmts>
  <fonts count="14" x14ac:knownFonts="1">
    <font>
      <sz val="10"/>
      <name val="Arial"/>
    </font>
    <font>
      <b/>
      <sz val="16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.5"/>
      <name val="Arial"/>
      <family val="2"/>
    </font>
    <font>
      <sz val="9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</borders>
  <cellStyleXfs count="4">
    <xf numFmtId="0" fontId="0" fillId="0" borderId="0"/>
    <xf numFmtId="44" fontId="6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/>
  </cellStyleXfs>
  <cellXfs count="105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8" fontId="0" fillId="0" borderId="0" xfId="0" applyNumberFormat="1" applyAlignment="1">
      <alignment horizontal="centerContinuous"/>
    </xf>
    <xf numFmtId="8" fontId="0" fillId="0" borderId="0" xfId="0" applyNumberForma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8" fontId="3" fillId="2" borderId="2" xfId="0" applyNumberFormat="1" applyFont="1" applyFill="1" applyBorder="1" applyAlignment="1">
      <alignment horizontal="right"/>
    </xf>
    <xf numFmtId="0" fontId="4" fillId="0" borderId="0" xfId="0" applyFont="1"/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8" fontId="3" fillId="0" borderId="3" xfId="0" applyNumberFormat="1" applyFont="1" applyBorder="1" applyAlignment="1">
      <alignment horizontal="right"/>
    </xf>
    <xf numFmtId="0" fontId="5" fillId="3" borderId="1" xfId="0" applyFont="1" applyFill="1" applyBorder="1"/>
    <xf numFmtId="8" fontId="6" fillId="3" borderId="2" xfId="0" applyNumberFormat="1" applyFont="1" applyFill="1" applyBorder="1"/>
    <xf numFmtId="0" fontId="6" fillId="4" borderId="0" xfId="0" applyFont="1" applyFill="1"/>
    <xf numFmtId="0" fontId="6" fillId="0" borderId="4" xfId="0" applyFont="1" applyBorder="1"/>
    <xf numFmtId="8" fontId="6" fillId="0" borderId="5" xfId="0" applyNumberFormat="1" applyFont="1" applyBorder="1"/>
    <xf numFmtId="8" fontId="6" fillId="5" borderId="5" xfId="0" applyNumberFormat="1" applyFont="1" applyFill="1" applyBorder="1"/>
    <xf numFmtId="8" fontId="5" fillId="3" borderId="2" xfId="0" applyNumberFormat="1" applyFont="1" applyFill="1" applyBorder="1"/>
    <xf numFmtId="0" fontId="6" fillId="0" borderId="3" xfId="0" applyFont="1" applyBorder="1"/>
    <xf numFmtId="8" fontId="6" fillId="0" borderId="3" xfId="0" applyNumberFormat="1" applyFont="1" applyBorder="1"/>
    <xf numFmtId="164" fontId="0" fillId="0" borderId="5" xfId="0" applyNumberFormat="1" applyBorder="1"/>
    <xf numFmtId="164" fontId="5" fillId="3" borderId="2" xfId="0" applyNumberFormat="1" applyFont="1" applyFill="1" applyBorder="1"/>
    <xf numFmtId="0" fontId="6" fillId="0" borderId="0" xfId="0" applyFont="1"/>
    <xf numFmtId="6" fontId="6" fillId="0" borderId="0" xfId="0" applyNumberFormat="1" applyFont="1"/>
    <xf numFmtId="6" fontId="6" fillId="3" borderId="2" xfId="0" applyNumberFormat="1" applyFont="1" applyFill="1" applyBorder="1"/>
    <xf numFmtId="0" fontId="5" fillId="0" borderId="0" xfId="0" applyFont="1" applyAlignment="1">
      <alignment horizontal="right"/>
    </xf>
    <xf numFmtId="0" fontId="5" fillId="4" borderId="0" xfId="0" applyFont="1" applyFill="1"/>
    <xf numFmtId="0" fontId="5" fillId="6" borderId="1" xfId="0" applyFont="1" applyFill="1" applyBorder="1" applyAlignment="1">
      <alignment horizontal="right"/>
    </xf>
    <xf numFmtId="8" fontId="5" fillId="6" borderId="2" xfId="0" applyNumberFormat="1" applyFont="1" applyFill="1" applyBorder="1"/>
    <xf numFmtId="0" fontId="5" fillId="0" borderId="0" xfId="0" applyFont="1" applyAlignment="1">
      <alignment horizontal="left"/>
    </xf>
    <xf numFmtId="8" fontId="5" fillId="0" borderId="0" xfId="0" applyNumberFormat="1" applyFont="1"/>
    <xf numFmtId="0" fontId="5" fillId="0" borderId="0" xfId="0" applyFont="1"/>
    <xf numFmtId="0" fontId="5" fillId="0" borderId="3" xfId="0" applyFont="1" applyBorder="1" applyAlignment="1">
      <alignment horizontal="right"/>
    </xf>
    <xf numFmtId="8" fontId="5" fillId="0" borderId="3" xfId="0" applyNumberFormat="1" applyFont="1" applyBorder="1"/>
    <xf numFmtId="0" fontId="5" fillId="0" borderId="4" xfId="0" applyFont="1" applyBorder="1"/>
    <xf numFmtId="0" fontId="5" fillId="0" borderId="1" xfId="0" applyFont="1" applyBorder="1"/>
    <xf numFmtId="8" fontId="5" fillId="0" borderId="2" xfId="0" applyNumberFormat="1" applyFont="1" applyBorder="1"/>
    <xf numFmtId="0" fontId="5" fillId="3" borderId="1" xfId="0" applyFont="1" applyFill="1" applyBorder="1" applyAlignment="1">
      <alignment horizontal="left"/>
    </xf>
    <xf numFmtId="0" fontId="3" fillId="0" borderId="0" xfId="0" applyFont="1"/>
    <xf numFmtId="0" fontId="6" fillId="0" borderId="6" xfId="0" applyFont="1" applyBorder="1"/>
    <xf numFmtId="8" fontId="6" fillId="0" borderId="0" xfId="0" applyNumberFormat="1" applyFont="1"/>
    <xf numFmtId="0" fontId="5" fillId="0" borderId="7" xfId="0" applyFont="1" applyBorder="1" applyAlignment="1">
      <alignment horizontal="left"/>
    </xf>
    <xf numFmtId="8" fontId="5" fillId="0" borderId="7" xfId="0" applyNumberFormat="1" applyFont="1" applyBorder="1"/>
    <xf numFmtId="0" fontId="5" fillId="2" borderId="1" xfId="0" applyFont="1" applyFill="1" applyBorder="1" applyAlignment="1">
      <alignment horizontal="left"/>
    </xf>
    <xf numFmtId="8" fontId="5" fillId="2" borderId="2" xfId="0" applyNumberFormat="1" applyFont="1" applyFill="1" applyBorder="1"/>
    <xf numFmtId="8" fontId="3" fillId="0" borderId="0" xfId="0" applyNumberFormat="1" applyFont="1"/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7" xfId="0" applyBorder="1" applyAlignment="1">
      <alignment horizontal="centerContinuous"/>
    </xf>
    <xf numFmtId="0" fontId="5" fillId="2" borderId="1" xfId="0" applyFont="1" applyFill="1" applyBorder="1"/>
    <xf numFmtId="0" fontId="5" fillId="2" borderId="2" xfId="0" applyFont="1" applyFill="1" applyBorder="1" applyAlignment="1">
      <alignment horizontal="right"/>
    </xf>
    <xf numFmtId="0" fontId="6" fillId="0" borderId="5" xfId="0" applyFont="1" applyBorder="1"/>
    <xf numFmtId="8" fontId="5" fillId="2" borderId="2" xfId="0" applyNumberFormat="1" applyFont="1" applyFill="1" applyBorder="1" applyAlignment="1">
      <alignment horizontal="right"/>
    </xf>
    <xf numFmtId="0" fontId="5" fillId="7" borderId="1" xfId="0" applyFont="1" applyFill="1" applyBorder="1"/>
    <xf numFmtId="8" fontId="5" fillId="7" borderId="2" xfId="0" applyNumberFormat="1" applyFont="1" applyFill="1" applyBorder="1"/>
    <xf numFmtId="8" fontId="6" fillId="0" borderId="5" xfId="0" applyNumberFormat="1" applyFont="1" applyBorder="1" applyAlignment="1">
      <alignment horizontal="right"/>
    </xf>
    <xf numFmtId="8" fontId="6" fillId="0" borderId="6" xfId="0" applyNumberFormat="1" applyFont="1" applyBorder="1"/>
    <xf numFmtId="0" fontId="6" fillId="0" borderId="4" xfId="2" applyFont="1" applyBorder="1"/>
    <xf numFmtId="0" fontId="9" fillId="0" borderId="4" xfId="2" applyBorder="1"/>
    <xf numFmtId="164" fontId="5" fillId="7" borderId="2" xfId="0" applyNumberFormat="1" applyFont="1" applyFill="1" applyBorder="1"/>
    <xf numFmtId="0" fontId="5" fillId="0" borderId="6" xfId="0" applyFont="1" applyBorder="1"/>
    <xf numFmtId="0" fontId="5" fillId="6" borderId="1" xfId="0" applyFont="1" applyFill="1" applyBorder="1"/>
    <xf numFmtId="0" fontId="10" fillId="0" borderId="0" xfId="0" applyFont="1"/>
    <xf numFmtId="8" fontId="4" fillId="0" borderId="0" xfId="0" applyNumberFormat="1" applyFont="1"/>
    <xf numFmtId="0" fontId="6" fillId="0" borderId="7" xfId="0" applyFont="1" applyBorder="1"/>
    <xf numFmtId="8" fontId="6" fillId="0" borderId="7" xfId="0" applyNumberFormat="1" applyFont="1" applyBorder="1"/>
    <xf numFmtId="0" fontId="5" fillId="0" borderId="0" xfId="0" applyFont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8" fontId="5" fillId="0" borderId="7" xfId="0" applyNumberFormat="1" applyFont="1" applyBorder="1" applyAlignment="1">
      <alignment horizontal="center" vertical="top"/>
    </xf>
    <xf numFmtId="0" fontId="3" fillId="0" borderId="6" xfId="0" applyFont="1" applyBorder="1"/>
    <xf numFmtId="0" fontId="11" fillId="0" borderId="6" xfId="0" applyFont="1" applyBorder="1" applyAlignment="1">
      <alignment horizontal="right"/>
    </xf>
    <xf numFmtId="8" fontId="11" fillId="0" borderId="6" xfId="0" applyNumberFormat="1" applyFont="1" applyBorder="1" applyAlignment="1">
      <alignment horizontal="right"/>
    </xf>
    <xf numFmtId="8" fontId="6" fillId="0" borderId="0" xfId="0" applyNumberFormat="1" applyFont="1" applyAlignment="1">
      <alignment horizontal="right"/>
    </xf>
    <xf numFmtId="0" fontId="11" fillId="0" borderId="0" xfId="0" applyFont="1"/>
    <xf numFmtId="0" fontId="5" fillId="0" borderId="8" xfId="0" applyFont="1" applyBorder="1"/>
    <xf numFmtId="0" fontId="6" fillId="0" borderId="8" xfId="0" applyFont="1" applyBorder="1"/>
    <xf numFmtId="0" fontId="0" fillId="0" borderId="8" xfId="0" applyBorder="1"/>
    <xf numFmtId="0" fontId="6" fillId="0" borderId="8" xfId="3" applyBorder="1"/>
    <xf numFmtId="165" fontId="0" fillId="0" borderId="8" xfId="1" applyNumberFormat="1" applyFont="1" applyBorder="1"/>
    <xf numFmtId="165" fontId="0" fillId="0" borderId="0" xfId="1" applyNumberFormat="1" applyFont="1" applyBorder="1"/>
    <xf numFmtId="14" fontId="0" fillId="0" borderId="0" xfId="0" applyNumberFormat="1"/>
    <xf numFmtId="165" fontId="5" fillId="0" borderId="0" xfId="0" applyNumberFormat="1" applyFont="1"/>
    <xf numFmtId="0" fontId="12" fillId="0" borderId="8" xfId="0" applyFont="1" applyBorder="1"/>
    <xf numFmtId="0" fontId="13" fillId="0" borderId="0" xfId="0" applyFont="1"/>
    <xf numFmtId="0" fontId="13" fillId="0" borderId="8" xfId="0" applyFont="1" applyBorder="1"/>
    <xf numFmtId="14" fontId="13" fillId="0" borderId="8" xfId="0" applyNumberFormat="1" applyFont="1" applyBorder="1"/>
    <xf numFmtId="165" fontId="13" fillId="0" borderId="8" xfId="1" applyNumberFormat="1" applyFont="1" applyBorder="1"/>
    <xf numFmtId="14" fontId="13" fillId="0" borderId="9" xfId="0" applyNumberFormat="1" applyFont="1" applyBorder="1"/>
    <xf numFmtId="166" fontId="13" fillId="0" borderId="8" xfId="3" applyNumberFormat="1" applyFont="1" applyBorder="1"/>
    <xf numFmtId="14" fontId="13" fillId="0" borderId="8" xfId="0" applyNumberFormat="1" applyFont="1" applyBorder="1" applyAlignment="1">
      <alignment horizontal="right"/>
    </xf>
    <xf numFmtId="0" fontId="13" fillId="8" borderId="9" xfId="0" applyFont="1" applyFill="1" applyBorder="1"/>
    <xf numFmtId="0" fontId="13" fillId="9" borderId="0" xfId="0" applyFont="1" applyFill="1"/>
    <xf numFmtId="14" fontId="13" fillId="9" borderId="0" xfId="0" applyNumberFormat="1" applyFont="1" applyFill="1"/>
    <xf numFmtId="44" fontId="13" fillId="9" borderId="0" xfId="1" applyFont="1" applyFill="1"/>
    <xf numFmtId="0" fontId="12" fillId="0" borderId="0" xfId="0" applyFont="1"/>
    <xf numFmtId="14" fontId="13" fillId="0" borderId="0" xfId="0" applyNumberFormat="1" applyFont="1"/>
    <xf numFmtId="165" fontId="12" fillId="0" borderId="0" xfId="0" applyNumberFormat="1" applyFont="1"/>
    <xf numFmtId="14" fontId="6" fillId="0" borderId="0" xfId="0" applyNumberFormat="1" applyFont="1" applyAlignment="1">
      <alignment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horizontal="center" vertical="top"/>
    </xf>
  </cellXfs>
  <cellStyles count="4">
    <cellStyle name="Currency" xfId="1" builtinId="4"/>
    <cellStyle name="Hyperlink" xfId="2" builtinId="8"/>
    <cellStyle name="Normal" xfId="0" builtinId="0"/>
    <cellStyle name="Normal 3" xfId="3" xr:uid="{E28AEE31-CEE7-4516-96C4-7834F76965EE}"/>
  </cellStyles>
  <dxfs count="24"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4AFB-6063-4C0C-979B-9EDD17EF90F4}">
  <sheetPr codeName="Sheet1"/>
  <dimension ref="A1:M204"/>
  <sheetViews>
    <sheetView tabSelected="1" topLeftCell="A167" zoomScaleNormal="100" workbookViewId="0">
      <selection activeCell="A204" sqref="A204"/>
    </sheetView>
  </sheetViews>
  <sheetFormatPr defaultRowHeight="13.2" x14ac:dyDescent="0.25"/>
  <cols>
    <col min="1" max="1" width="37.6640625" customWidth="1"/>
    <col min="2" max="2" width="11.6640625" bestFit="1" customWidth="1"/>
    <col min="3" max="3" width="2.109375" customWidth="1"/>
    <col min="4" max="4" width="41.5546875" customWidth="1"/>
    <col min="5" max="5" width="12.6640625" style="4" customWidth="1"/>
    <col min="7" max="7" width="23.6640625" customWidth="1"/>
    <col min="8" max="8" width="12" bestFit="1" customWidth="1"/>
    <col min="9" max="9" width="10.109375" bestFit="1" customWidth="1"/>
    <col min="10" max="10" width="11.44140625" customWidth="1"/>
  </cols>
  <sheetData>
    <row r="1" spans="1:5" ht="21" x14ac:dyDescent="0.4">
      <c r="A1" s="100" t="s">
        <v>0</v>
      </c>
      <c r="B1" s="101"/>
      <c r="C1" s="101"/>
      <c r="D1" s="101"/>
      <c r="E1" s="101"/>
    </row>
    <row r="2" spans="1:5" ht="16.8" x14ac:dyDescent="0.3">
      <c r="A2" s="1" t="s">
        <v>1</v>
      </c>
      <c r="B2" s="2"/>
      <c r="C2" s="2"/>
      <c r="D2" s="2"/>
      <c r="E2" s="3"/>
    </row>
    <row r="3" spans="1:5" ht="14.25" customHeight="1" thickBot="1" x14ac:dyDescent="0.3"/>
    <row r="4" spans="1:5" s="9" customFormat="1" ht="14.4" thickBot="1" x14ac:dyDescent="0.3">
      <c r="A4" s="5" t="s">
        <v>2</v>
      </c>
      <c r="B4" s="6"/>
      <c r="C4" s="7"/>
      <c r="D4" s="5" t="s">
        <v>3</v>
      </c>
      <c r="E4" s="8"/>
    </row>
    <row r="5" spans="1:5" s="9" customFormat="1" ht="3.75" customHeight="1" thickBot="1" x14ac:dyDescent="0.3">
      <c r="A5" s="10"/>
      <c r="B5" s="11"/>
      <c r="C5" s="7"/>
      <c r="D5" s="10"/>
      <c r="E5" s="12"/>
    </row>
    <row r="6" spans="1:5" ht="13.8" thickBot="1" x14ac:dyDescent="0.3">
      <c r="A6" s="13" t="s">
        <v>4</v>
      </c>
      <c r="B6" s="14"/>
      <c r="C6" s="15"/>
      <c r="D6" s="13" t="s">
        <v>5</v>
      </c>
      <c r="E6" s="14"/>
    </row>
    <row r="7" spans="1:5" x14ac:dyDescent="0.25">
      <c r="A7" s="16" t="s">
        <v>6</v>
      </c>
      <c r="B7" s="17">
        <v>136.56</v>
      </c>
      <c r="C7" s="15"/>
      <c r="D7" s="16" t="s">
        <v>7</v>
      </c>
      <c r="E7" s="17">
        <v>78</v>
      </c>
    </row>
    <row r="8" spans="1:5" x14ac:dyDescent="0.25">
      <c r="A8" s="16" t="s">
        <v>8</v>
      </c>
      <c r="B8" s="18">
        <v>8.94</v>
      </c>
      <c r="C8" s="15"/>
      <c r="D8" s="16" t="s">
        <v>9</v>
      </c>
      <c r="E8" s="17">
        <v>556.70000000000005</v>
      </c>
    </row>
    <row r="9" spans="1:5" ht="13.8" thickBot="1" x14ac:dyDescent="0.3">
      <c r="A9" s="16" t="s">
        <v>10</v>
      </c>
      <c r="B9" s="18">
        <v>823.99</v>
      </c>
      <c r="C9" s="15"/>
      <c r="D9" s="16" t="s">
        <v>11</v>
      </c>
      <c r="E9" s="17">
        <v>151.38999999999999</v>
      </c>
    </row>
    <row r="10" spans="1:5" ht="13.8" thickBot="1" x14ac:dyDescent="0.3">
      <c r="A10" s="16"/>
      <c r="B10" s="18"/>
      <c r="C10" s="15"/>
      <c r="D10" s="13" t="s">
        <v>12</v>
      </c>
      <c r="E10" s="19">
        <f>SUM(E7:E9)</f>
        <v>786.09</v>
      </c>
    </row>
    <row r="11" spans="1:5" ht="4.5" customHeight="1" thickBot="1" x14ac:dyDescent="0.3">
      <c r="A11" s="16"/>
      <c r="B11" s="17"/>
      <c r="C11" s="15"/>
      <c r="D11" s="20"/>
      <c r="E11" s="21"/>
    </row>
    <row r="12" spans="1:5" ht="13.8" thickBot="1" x14ac:dyDescent="0.3">
      <c r="A12" s="16"/>
      <c r="B12" s="18"/>
      <c r="C12" s="15"/>
      <c r="D12" s="13" t="s">
        <v>13</v>
      </c>
      <c r="E12" s="14"/>
    </row>
    <row r="13" spans="1:5" x14ac:dyDescent="0.25">
      <c r="A13" s="16"/>
      <c r="B13" s="22"/>
      <c r="C13" s="15"/>
      <c r="D13" s="16" t="s">
        <v>14</v>
      </c>
      <c r="E13" s="17">
        <v>1497.98</v>
      </c>
    </row>
    <row r="14" spans="1:5" ht="13.8" thickBot="1" x14ac:dyDescent="0.3">
      <c r="A14" s="16"/>
      <c r="B14" s="18"/>
      <c r="C14" s="15"/>
      <c r="D14" s="16" t="s">
        <v>15</v>
      </c>
      <c r="E14" s="17">
        <v>527.35</v>
      </c>
    </row>
    <row r="15" spans="1:5" ht="13.8" thickBot="1" x14ac:dyDescent="0.3">
      <c r="A15" s="13" t="s">
        <v>16</v>
      </c>
      <c r="B15" s="23">
        <f>SUM(B7:B14)</f>
        <v>969.49</v>
      </c>
      <c r="C15" s="15"/>
      <c r="D15" s="16" t="s">
        <v>17</v>
      </c>
      <c r="E15" s="17">
        <v>2170.83</v>
      </c>
    </row>
    <row r="16" spans="1:5" ht="13.8" thickBot="1" x14ac:dyDescent="0.3">
      <c r="A16" s="24"/>
      <c r="B16" s="25"/>
      <c r="C16" s="15"/>
      <c r="D16" s="16" t="s">
        <v>18</v>
      </c>
      <c r="E16" s="17">
        <v>2611.0500000000002</v>
      </c>
    </row>
    <row r="17" spans="1:6" ht="13.8" thickBot="1" x14ac:dyDescent="0.3">
      <c r="A17" s="13" t="s">
        <v>19</v>
      </c>
      <c r="B17" s="26"/>
      <c r="C17" s="15"/>
      <c r="D17" s="16" t="s">
        <v>20</v>
      </c>
      <c r="E17" s="17">
        <v>1068.1400000000001</v>
      </c>
    </row>
    <row r="18" spans="1:6" ht="13.8" thickBot="1" x14ac:dyDescent="0.3">
      <c r="A18" s="16" t="s">
        <v>21</v>
      </c>
      <c r="B18" s="17">
        <v>16476.439999999999</v>
      </c>
      <c r="C18" s="15"/>
      <c r="D18" s="16"/>
      <c r="E18" s="17"/>
    </row>
    <row r="19" spans="1:6" ht="13.8" thickBot="1" x14ac:dyDescent="0.3">
      <c r="A19" s="13" t="s">
        <v>22</v>
      </c>
      <c r="B19" s="19">
        <f>B18</f>
        <v>16476.439999999999</v>
      </c>
      <c r="C19" s="15"/>
      <c r="D19" s="13" t="s">
        <v>13</v>
      </c>
      <c r="E19" s="19">
        <f>SUM(E13:E18)</f>
        <v>7875.35</v>
      </c>
      <c r="F19" s="4"/>
    </row>
    <row r="20" spans="1:6" ht="13.8" thickBot="1" x14ac:dyDescent="0.3">
      <c r="A20" s="27"/>
      <c r="B20" s="4"/>
      <c r="C20" s="28"/>
      <c r="D20" s="29" t="s">
        <v>23</v>
      </c>
      <c r="E20" s="30">
        <f>B19-E19</f>
        <v>8601.0899999999983</v>
      </c>
    </row>
    <row r="21" spans="1:6" ht="5.25" customHeight="1" thickBot="1" x14ac:dyDescent="0.3">
      <c r="A21" s="31"/>
      <c r="B21" s="32"/>
      <c r="C21" s="33"/>
      <c r="D21" s="34"/>
      <c r="E21" s="35"/>
    </row>
    <row r="22" spans="1:6" ht="13.8" thickBot="1" x14ac:dyDescent="0.3">
      <c r="A22" s="13" t="s">
        <v>24</v>
      </c>
      <c r="B22" s="14"/>
      <c r="C22" s="15"/>
      <c r="D22" s="13" t="s">
        <v>25</v>
      </c>
      <c r="E22" s="14"/>
    </row>
    <row r="23" spans="1:6" x14ac:dyDescent="0.25">
      <c r="A23" s="36" t="s">
        <v>26</v>
      </c>
      <c r="B23" s="17"/>
      <c r="C23" s="15"/>
      <c r="D23" s="36" t="s">
        <v>27</v>
      </c>
      <c r="E23" s="17"/>
    </row>
    <row r="24" spans="1:6" x14ac:dyDescent="0.25">
      <c r="A24" s="16" t="s">
        <v>28</v>
      </c>
      <c r="B24" s="17">
        <v>18002.990000000002</v>
      </c>
      <c r="C24" s="15"/>
      <c r="D24" s="16" t="s">
        <v>29</v>
      </c>
      <c r="E24" s="17">
        <v>2249.4899999999998</v>
      </c>
    </row>
    <row r="25" spans="1:6" x14ac:dyDescent="0.25">
      <c r="A25" s="16"/>
      <c r="B25" s="17"/>
      <c r="C25" s="15"/>
      <c r="D25" s="16" t="s">
        <v>30</v>
      </c>
      <c r="E25" s="17">
        <v>3288.03</v>
      </c>
    </row>
    <row r="26" spans="1:6" x14ac:dyDescent="0.25">
      <c r="A26" s="16"/>
      <c r="B26" s="17"/>
      <c r="C26" s="15"/>
      <c r="D26" s="16" t="s">
        <v>31</v>
      </c>
      <c r="E26" s="17">
        <v>4095.57</v>
      </c>
    </row>
    <row r="27" spans="1:6" x14ac:dyDescent="0.25">
      <c r="A27" s="16"/>
      <c r="B27" s="17"/>
      <c r="C27" s="15"/>
      <c r="D27" s="16" t="s">
        <v>32</v>
      </c>
      <c r="E27" s="17">
        <v>527.35</v>
      </c>
    </row>
    <row r="28" spans="1:6" x14ac:dyDescent="0.25">
      <c r="A28" s="16"/>
      <c r="B28" s="17"/>
      <c r="C28" s="15"/>
      <c r="D28" s="16" t="s">
        <v>33</v>
      </c>
      <c r="E28" s="17">
        <v>228.41</v>
      </c>
    </row>
    <row r="29" spans="1:6" x14ac:dyDescent="0.25">
      <c r="A29" s="36"/>
      <c r="B29" s="17"/>
      <c r="C29" s="15"/>
      <c r="D29" s="16" t="s">
        <v>34</v>
      </c>
      <c r="E29" s="17">
        <v>3356.18</v>
      </c>
    </row>
    <row r="30" spans="1:6" x14ac:dyDescent="0.25">
      <c r="A30" s="16"/>
      <c r="B30" s="17"/>
      <c r="C30" s="15"/>
      <c r="D30" s="16" t="s">
        <v>35</v>
      </c>
      <c r="E30" s="17">
        <v>238.97</v>
      </c>
    </row>
    <row r="31" spans="1:6" x14ac:dyDescent="0.25">
      <c r="A31" s="36"/>
      <c r="B31" s="17"/>
      <c r="C31" s="15"/>
      <c r="D31" s="16" t="s">
        <v>36</v>
      </c>
      <c r="E31" s="17">
        <v>1138.99</v>
      </c>
    </row>
    <row r="32" spans="1:6" ht="13.8" thickBot="1" x14ac:dyDescent="0.3">
      <c r="A32" s="16"/>
      <c r="B32" s="17"/>
      <c r="C32" s="15"/>
      <c r="D32" s="16" t="s">
        <v>37</v>
      </c>
      <c r="E32" s="17">
        <v>256.13</v>
      </c>
    </row>
    <row r="33" spans="1:11" ht="13.8" thickBot="1" x14ac:dyDescent="0.3">
      <c r="A33" s="16"/>
      <c r="B33" s="17"/>
      <c r="C33" s="15"/>
      <c r="D33" s="37" t="s">
        <v>38</v>
      </c>
      <c r="E33" s="38">
        <f>SUM(E24:E32)</f>
        <v>15379.119999999999</v>
      </c>
    </row>
    <row r="34" spans="1:11" x14ac:dyDescent="0.25">
      <c r="A34" s="16"/>
      <c r="B34" s="17"/>
      <c r="C34" s="15"/>
      <c r="D34" s="36" t="s">
        <v>39</v>
      </c>
      <c r="E34" s="17"/>
    </row>
    <row r="35" spans="1:11" x14ac:dyDescent="0.25">
      <c r="A35" s="16"/>
      <c r="B35" s="17"/>
      <c r="C35" s="15"/>
      <c r="D35" s="16" t="s">
        <v>40</v>
      </c>
      <c r="E35" s="17">
        <v>323.99</v>
      </c>
    </row>
    <row r="36" spans="1:11" x14ac:dyDescent="0.25">
      <c r="A36" s="16"/>
      <c r="B36" s="17"/>
      <c r="C36" s="15"/>
      <c r="D36" s="16"/>
      <c r="E36" s="17"/>
    </row>
    <row r="37" spans="1:11" x14ac:dyDescent="0.25">
      <c r="A37" s="16"/>
      <c r="B37" s="17"/>
      <c r="C37" s="15"/>
      <c r="D37" s="16"/>
      <c r="E37" s="17"/>
    </row>
    <row r="38" spans="1:11" ht="13.8" thickBot="1" x14ac:dyDescent="0.3">
      <c r="A38" s="16"/>
      <c r="B38" s="17"/>
      <c r="C38" s="15"/>
      <c r="D38" s="16"/>
      <c r="E38" s="17"/>
    </row>
    <row r="39" spans="1:11" ht="13.8" thickBot="1" x14ac:dyDescent="0.3">
      <c r="A39" s="16"/>
      <c r="B39" s="17"/>
      <c r="C39" s="15"/>
      <c r="D39" s="37" t="s">
        <v>41</v>
      </c>
      <c r="E39" s="38">
        <f>SUM(E35:E38)</f>
        <v>323.99</v>
      </c>
    </row>
    <row r="40" spans="1:11" s="40" customFormat="1" ht="14.4" thickBot="1" x14ac:dyDescent="0.3">
      <c r="A40" s="39" t="s">
        <v>24</v>
      </c>
      <c r="B40" s="19">
        <f>SUM(B24:B39)</f>
        <v>18002.990000000002</v>
      </c>
      <c r="C40" s="28"/>
      <c r="D40" s="39" t="s">
        <v>42</v>
      </c>
      <c r="E40" s="19">
        <f>E33+E39</f>
        <v>15703.109999999999</v>
      </c>
      <c r="G40"/>
      <c r="H40"/>
      <c r="I40"/>
      <c r="J40"/>
      <c r="K40"/>
    </row>
    <row r="41" spans="1:11" s="40" customFormat="1" ht="14.4" thickBot="1" x14ac:dyDescent="0.3">
      <c r="A41" s="41"/>
      <c r="B41" s="42"/>
      <c r="C41" s="33"/>
      <c r="D41" s="29" t="s">
        <v>43</v>
      </c>
      <c r="E41" s="30">
        <f>B40-E40</f>
        <v>2299.8800000000028</v>
      </c>
      <c r="G41"/>
      <c r="H41"/>
      <c r="I41"/>
      <c r="J41"/>
      <c r="K41"/>
    </row>
    <row r="42" spans="1:11" s="40" customFormat="1" ht="5.25" customHeight="1" thickBot="1" x14ac:dyDescent="0.3">
      <c r="A42" s="24"/>
      <c r="C42" s="33"/>
      <c r="D42" s="34"/>
      <c r="E42" s="35"/>
      <c r="G42"/>
      <c r="H42"/>
      <c r="I42"/>
      <c r="J42"/>
      <c r="K42"/>
    </row>
    <row r="43" spans="1:11" ht="13.8" thickBot="1" x14ac:dyDescent="0.3">
      <c r="A43" s="13" t="s">
        <v>44</v>
      </c>
      <c r="B43" s="14"/>
      <c r="C43" s="15"/>
      <c r="D43" s="13" t="s">
        <v>45</v>
      </c>
      <c r="E43" s="14"/>
    </row>
    <row r="44" spans="1:11" x14ac:dyDescent="0.25">
      <c r="A44" s="16" t="s">
        <v>46</v>
      </c>
      <c r="B44" s="17">
        <v>3900</v>
      </c>
      <c r="C44" s="15"/>
      <c r="D44" s="16" t="s">
        <v>47</v>
      </c>
      <c r="E44" s="17">
        <v>1069.81</v>
      </c>
    </row>
    <row r="45" spans="1:11" x14ac:dyDescent="0.25">
      <c r="A45" s="16"/>
      <c r="B45" s="17"/>
      <c r="C45" s="15"/>
      <c r="D45" s="16" t="s">
        <v>48</v>
      </c>
      <c r="E45" s="17">
        <v>320.60000000000002</v>
      </c>
    </row>
    <row r="46" spans="1:11" x14ac:dyDescent="0.25">
      <c r="A46" s="16"/>
      <c r="B46" s="17"/>
      <c r="C46" s="15"/>
      <c r="D46" s="16" t="s">
        <v>49</v>
      </c>
      <c r="E46" s="17">
        <v>99.99</v>
      </c>
    </row>
    <row r="47" spans="1:11" x14ac:dyDescent="0.25">
      <c r="A47" s="16"/>
      <c r="B47" s="17"/>
      <c r="C47" s="15"/>
      <c r="D47" s="16" t="s">
        <v>50</v>
      </c>
      <c r="E47" s="17">
        <v>5100.1899999999996</v>
      </c>
    </row>
    <row r="48" spans="1:11" ht="13.8" thickBot="1" x14ac:dyDescent="0.3">
      <c r="A48" s="16"/>
      <c r="B48" s="22"/>
      <c r="C48" s="15"/>
      <c r="D48" s="16" t="s">
        <v>51</v>
      </c>
      <c r="E48" s="17">
        <v>68.63</v>
      </c>
    </row>
    <row r="49" spans="1:13" ht="13.8" thickBot="1" x14ac:dyDescent="0.3">
      <c r="A49" s="13" t="s">
        <v>44</v>
      </c>
      <c r="B49" s="19">
        <f>SUM(B44:B48)</f>
        <v>3900</v>
      </c>
      <c r="C49" s="15"/>
      <c r="D49" s="13" t="s">
        <v>52</v>
      </c>
      <c r="E49" s="19">
        <f>SUM(E44:E48)</f>
        <v>6659.2199999999993</v>
      </c>
    </row>
    <row r="50" spans="1:13" ht="5.25" customHeight="1" thickBot="1" x14ac:dyDescent="0.3">
      <c r="A50" s="43"/>
      <c r="B50" s="44"/>
      <c r="C50" s="33"/>
      <c r="D50" s="34"/>
      <c r="E50" s="35"/>
    </row>
    <row r="51" spans="1:13" s="40" customFormat="1" ht="14.4" thickBot="1" x14ac:dyDescent="0.3">
      <c r="A51" s="45" t="s">
        <v>53</v>
      </c>
      <c r="B51" s="46">
        <f>B15+B19+B40+B49</f>
        <v>39348.92</v>
      </c>
      <c r="C51" s="33"/>
      <c r="D51" s="45" t="s">
        <v>54</v>
      </c>
      <c r="E51" s="46">
        <f>E10+E19+E40+E49</f>
        <v>31023.769999999997</v>
      </c>
      <c r="G51"/>
      <c r="H51"/>
      <c r="I51"/>
      <c r="J51"/>
      <c r="K51"/>
    </row>
    <row r="52" spans="1:13" s="40" customFormat="1" ht="14.4" thickBot="1" x14ac:dyDescent="0.3">
      <c r="A52" s="31"/>
      <c r="B52" s="32"/>
      <c r="C52" s="33"/>
      <c r="D52" s="29" t="s">
        <v>55</v>
      </c>
      <c r="E52" s="30">
        <f>B51-E51</f>
        <v>8325.1500000000015</v>
      </c>
      <c r="G52"/>
      <c r="H52"/>
      <c r="I52"/>
      <c r="J52"/>
      <c r="K52"/>
    </row>
    <row r="53" spans="1:13" s="40" customFormat="1" ht="13.8" x14ac:dyDescent="0.25">
      <c r="A53" s="31"/>
      <c r="B53" s="32"/>
      <c r="C53" s="33"/>
      <c r="D53" s="27"/>
      <c r="E53" s="32"/>
      <c r="G53"/>
      <c r="H53"/>
      <c r="I53"/>
      <c r="J53"/>
      <c r="K53"/>
    </row>
    <row r="54" spans="1:13" s="40" customFormat="1" ht="12" customHeight="1" x14ac:dyDescent="0.25">
      <c r="A54" s="33"/>
      <c r="B54" s="47"/>
      <c r="D54" s="48"/>
      <c r="E54" s="47"/>
    </row>
    <row r="55" spans="1:13" s="40" customFormat="1" ht="13.8" x14ac:dyDescent="0.25">
      <c r="A55" s="49"/>
      <c r="B55" s="47"/>
      <c r="D55" s="48"/>
      <c r="E55" s="47"/>
    </row>
    <row r="56" spans="1:13" s="40" customFormat="1" ht="13.8" x14ac:dyDescent="0.25">
      <c r="A56" s="49"/>
      <c r="B56" s="47"/>
      <c r="D56" s="48"/>
      <c r="E56" s="47"/>
    </row>
    <row r="57" spans="1:13" ht="13.8" x14ac:dyDescent="0.25">
      <c r="A57" s="49"/>
      <c r="B57" s="47"/>
      <c r="D57" s="48"/>
      <c r="E57" s="47"/>
    </row>
    <row r="58" spans="1:13" ht="21" x14ac:dyDescent="0.4">
      <c r="A58" s="100" t="s">
        <v>0</v>
      </c>
      <c r="B58" s="101"/>
      <c r="C58" s="101"/>
      <c r="D58" s="101"/>
      <c r="E58" s="101"/>
    </row>
    <row r="59" spans="1:13" ht="16.5" customHeight="1" x14ac:dyDescent="0.3">
      <c r="A59" s="102" t="s">
        <v>56</v>
      </c>
      <c r="B59" s="103"/>
      <c r="C59" s="103"/>
      <c r="D59" s="103"/>
      <c r="E59" s="103"/>
    </row>
    <row r="60" spans="1:13" ht="4.5" customHeight="1" thickBot="1" x14ac:dyDescent="0.3">
      <c r="A60" s="2"/>
      <c r="B60" s="2"/>
      <c r="D60" s="50"/>
      <c r="E60" s="3"/>
    </row>
    <row r="61" spans="1:13" s="24" customFormat="1" ht="13.8" thickBot="1" x14ac:dyDescent="0.3">
      <c r="A61" s="51" t="s">
        <v>57</v>
      </c>
      <c r="B61" s="52"/>
      <c r="C61" s="53"/>
      <c r="D61" s="51" t="s">
        <v>58</v>
      </c>
      <c r="E61" s="54"/>
      <c r="I61"/>
      <c r="J61"/>
      <c r="K61"/>
      <c r="L61"/>
      <c r="M61"/>
    </row>
    <row r="62" spans="1:13" ht="5.25" customHeight="1" thickBot="1" x14ac:dyDescent="0.3">
      <c r="A62" s="20"/>
      <c r="B62" s="21"/>
      <c r="C62" s="24"/>
      <c r="D62" s="20"/>
      <c r="E62" s="21"/>
    </row>
    <row r="63" spans="1:13" ht="13.8" thickBot="1" x14ac:dyDescent="0.3">
      <c r="A63" s="55" t="s">
        <v>59</v>
      </c>
      <c r="B63" s="56"/>
      <c r="C63" s="53"/>
      <c r="D63" s="55" t="s">
        <v>59</v>
      </c>
      <c r="E63" s="56"/>
    </row>
    <row r="64" spans="1:13" x14ac:dyDescent="0.25">
      <c r="A64" s="16" t="s">
        <v>60</v>
      </c>
      <c r="B64" s="57">
        <v>30746.990000000005</v>
      </c>
      <c r="C64" s="53"/>
      <c r="D64" s="16" t="s">
        <v>60</v>
      </c>
      <c r="E64" s="57">
        <v>11177.010000000002</v>
      </c>
      <c r="G64" s="4"/>
      <c r="H64" s="4"/>
    </row>
    <row r="65" spans="1:8" x14ac:dyDescent="0.25">
      <c r="A65" s="16" t="s">
        <v>61</v>
      </c>
      <c r="B65" s="57">
        <v>21464.870000000003</v>
      </c>
      <c r="C65" s="53"/>
      <c r="D65" s="16" t="s">
        <v>62</v>
      </c>
      <c r="E65" s="57">
        <v>49323.99</v>
      </c>
    </row>
    <row r="66" spans="1:8" x14ac:dyDescent="0.25">
      <c r="A66" s="16"/>
      <c r="B66" s="57"/>
      <c r="C66" s="53"/>
      <c r="D66" s="16"/>
      <c r="E66" s="57"/>
    </row>
    <row r="67" spans="1:8" ht="13.8" thickBot="1" x14ac:dyDescent="0.3">
      <c r="A67" s="16" t="s">
        <v>63</v>
      </c>
      <c r="B67" s="17">
        <v>1310.7600000000002</v>
      </c>
      <c r="C67" s="53"/>
      <c r="D67" s="16" t="s">
        <v>63</v>
      </c>
      <c r="E67" s="17">
        <v>1237.7900000000004</v>
      </c>
    </row>
    <row r="68" spans="1:8" ht="12.75" customHeight="1" thickBot="1" x14ac:dyDescent="0.3">
      <c r="A68" s="55" t="s">
        <v>64</v>
      </c>
      <c r="B68" s="56">
        <f>SUM(B64:B67)</f>
        <v>53522.62000000001</v>
      </c>
      <c r="C68" s="24"/>
      <c r="D68" s="55" t="s">
        <v>65</v>
      </c>
      <c r="E68" s="56">
        <f>SUM(E64:E67)</f>
        <v>61738.79</v>
      </c>
      <c r="H68" s="4"/>
    </row>
    <row r="69" spans="1:8" ht="5.25" customHeight="1" thickBot="1" x14ac:dyDescent="0.3">
      <c r="A69" s="41"/>
      <c r="B69" s="58"/>
      <c r="C69" s="24"/>
      <c r="D69" s="41"/>
      <c r="E69" s="58"/>
    </row>
    <row r="70" spans="1:8" ht="13.8" thickBot="1" x14ac:dyDescent="0.3">
      <c r="A70" s="55" t="s">
        <v>66</v>
      </c>
      <c r="B70" s="56"/>
      <c r="C70" s="53"/>
      <c r="D70" s="55" t="s">
        <v>66</v>
      </c>
      <c r="E70" s="56"/>
    </row>
    <row r="71" spans="1:8" x14ac:dyDescent="0.25">
      <c r="A71" s="16" t="s">
        <v>67</v>
      </c>
      <c r="B71" s="22">
        <v>-339.29999999999995</v>
      </c>
      <c r="C71" s="53"/>
      <c r="D71" s="16" t="s">
        <v>68</v>
      </c>
      <c r="E71" s="22">
        <v>-380.6</v>
      </c>
      <c r="H71" s="4"/>
    </row>
    <row r="72" spans="1:8" x14ac:dyDescent="0.25">
      <c r="A72" s="16"/>
      <c r="B72" s="22"/>
      <c r="C72" s="53"/>
      <c r="D72" s="16" t="s">
        <v>69</v>
      </c>
      <c r="E72" s="22">
        <v>-61.98</v>
      </c>
      <c r="G72" s="42" t="s">
        <v>70</v>
      </c>
    </row>
    <row r="73" spans="1:8" x14ac:dyDescent="0.25">
      <c r="A73" s="16"/>
      <c r="B73" s="22"/>
      <c r="C73" s="53"/>
      <c r="D73" s="16" t="s">
        <v>71</v>
      </c>
      <c r="E73" s="22">
        <v>-337.89</v>
      </c>
    </row>
    <row r="74" spans="1:8" x14ac:dyDescent="0.25">
      <c r="A74" s="16"/>
      <c r="B74" s="57"/>
      <c r="C74" s="53"/>
      <c r="D74" s="16" t="s">
        <v>202</v>
      </c>
      <c r="E74" s="57">
        <v>471.4</v>
      </c>
    </row>
    <row r="75" spans="1:8" x14ac:dyDescent="0.25">
      <c r="A75" s="16"/>
      <c r="B75" s="57"/>
      <c r="C75" s="53"/>
      <c r="D75" s="16" t="s">
        <v>203</v>
      </c>
      <c r="E75" s="57">
        <v>88</v>
      </c>
      <c r="H75" s="4"/>
    </row>
    <row r="76" spans="1:8" x14ac:dyDescent="0.25">
      <c r="A76" s="59"/>
      <c r="B76" s="22"/>
      <c r="C76" s="53"/>
      <c r="D76" s="16" t="s">
        <v>204</v>
      </c>
      <c r="E76" s="22">
        <v>44.75</v>
      </c>
    </row>
    <row r="77" spans="1:8" ht="13.8" thickBot="1" x14ac:dyDescent="0.3">
      <c r="A77" s="60"/>
      <c r="B77" s="22"/>
      <c r="C77" s="53"/>
      <c r="D77" s="16" t="s">
        <v>201</v>
      </c>
      <c r="E77" s="22">
        <v>-54</v>
      </c>
    </row>
    <row r="78" spans="1:8" ht="13.8" thickBot="1" x14ac:dyDescent="0.3">
      <c r="A78" s="55" t="s">
        <v>72</v>
      </c>
      <c r="B78" s="61">
        <f>SUM(B71:B77)</f>
        <v>-339.29999999999995</v>
      </c>
      <c r="C78" s="53"/>
      <c r="D78" s="55" t="s">
        <v>73</v>
      </c>
      <c r="E78" s="61">
        <f>SUM(E71:E77)</f>
        <v>-230.32000000000005</v>
      </c>
      <c r="G78" s="4"/>
      <c r="H78" s="4"/>
    </row>
    <row r="79" spans="1:8" ht="5.25" customHeight="1" thickBot="1" x14ac:dyDescent="0.3">
      <c r="A79" s="24"/>
      <c r="B79" s="42"/>
      <c r="C79" s="24"/>
      <c r="D79" s="62"/>
      <c r="E79" s="58"/>
    </row>
    <row r="80" spans="1:8" ht="13.8" thickBot="1" x14ac:dyDescent="0.3">
      <c r="A80" s="63" t="s">
        <v>74</v>
      </c>
      <c r="B80" s="30"/>
      <c r="C80" s="24"/>
      <c r="D80" s="24"/>
      <c r="E80" s="42"/>
    </row>
    <row r="81" spans="1:9" x14ac:dyDescent="0.25">
      <c r="A81" s="16" t="s">
        <v>75</v>
      </c>
      <c r="B81" s="57">
        <f>B15</f>
        <v>969.49</v>
      </c>
      <c r="C81" s="24"/>
      <c r="D81" s="64"/>
      <c r="E81" s="42"/>
      <c r="H81" s="4"/>
    </row>
    <row r="82" spans="1:9" x14ac:dyDescent="0.25">
      <c r="A82" s="16" t="s">
        <v>76</v>
      </c>
      <c r="B82" s="57">
        <f>B49</f>
        <v>3900</v>
      </c>
      <c r="C82" s="24"/>
      <c r="D82" s="64"/>
      <c r="E82" s="32"/>
    </row>
    <row r="83" spans="1:9" x14ac:dyDescent="0.25">
      <c r="A83" s="16" t="s">
        <v>77</v>
      </c>
      <c r="B83" s="17">
        <f>E20</f>
        <v>8601.0899999999983</v>
      </c>
      <c r="D83" s="64"/>
      <c r="E83" s="42"/>
    </row>
    <row r="84" spans="1:9" s="9" customFormat="1" ht="13.8" x14ac:dyDescent="0.25">
      <c r="A84" s="16" t="s">
        <v>78</v>
      </c>
      <c r="B84" s="22">
        <f>E41</f>
        <v>2299.8800000000028</v>
      </c>
      <c r="D84" s="24"/>
      <c r="E84" s="42"/>
    </row>
    <row r="85" spans="1:9" s="9" customFormat="1" ht="13.8" x14ac:dyDescent="0.25">
      <c r="A85" s="16" t="s">
        <v>79</v>
      </c>
      <c r="B85" s="22">
        <f>-E10</f>
        <v>-786.09</v>
      </c>
      <c r="D85" s="24"/>
      <c r="E85" s="42"/>
      <c r="H85" s="65"/>
    </row>
    <row r="86" spans="1:9" s="9" customFormat="1" ht="14.4" thickBot="1" x14ac:dyDescent="0.3">
      <c r="A86" s="16" t="s">
        <v>80</v>
      </c>
      <c r="B86" s="22">
        <f>-E49</f>
        <v>-6659.2199999999993</v>
      </c>
      <c r="D86" s="24"/>
      <c r="E86" s="42"/>
    </row>
    <row r="87" spans="1:9" s="9" customFormat="1" ht="14.4" thickBot="1" x14ac:dyDescent="0.3">
      <c r="A87" s="63" t="s">
        <v>81</v>
      </c>
      <c r="B87" s="30">
        <f>SUM(B81:B86)</f>
        <v>8325.1500000000015</v>
      </c>
      <c r="D87" s="33"/>
      <c r="E87" s="32"/>
    </row>
    <row r="88" spans="1:9" ht="5.25" customHeight="1" thickBot="1" x14ac:dyDescent="0.3">
      <c r="A88" s="66"/>
      <c r="B88" s="67"/>
      <c r="C88" s="24"/>
      <c r="D88" s="66"/>
      <c r="E88" s="67"/>
    </row>
    <row r="89" spans="1:9" ht="13.8" thickBot="1" x14ac:dyDescent="0.3">
      <c r="A89" s="51" t="s">
        <v>82</v>
      </c>
      <c r="B89" s="46">
        <f>B68+B78+B87</f>
        <v>61508.470000000008</v>
      </c>
      <c r="D89" s="51" t="s">
        <v>82</v>
      </c>
      <c r="E89" s="46">
        <f>E68+E78</f>
        <v>61508.47</v>
      </c>
      <c r="G89" s="4"/>
      <c r="H89" s="4"/>
      <c r="I89" s="4"/>
    </row>
    <row r="90" spans="1:9" ht="5.25" customHeight="1" x14ac:dyDescent="0.25">
      <c r="C90" s="68"/>
    </row>
    <row r="91" spans="1:9" ht="16.5" customHeight="1" x14ac:dyDescent="0.25">
      <c r="A91" s="104" t="s">
        <v>83</v>
      </c>
      <c r="B91" s="104"/>
      <c r="C91" s="104"/>
      <c r="D91" s="104"/>
      <c r="E91" s="104"/>
    </row>
    <row r="92" spans="1:9" ht="6" customHeight="1" thickBot="1" x14ac:dyDescent="0.3">
      <c r="A92" s="69"/>
      <c r="B92" s="69"/>
      <c r="D92" s="69"/>
      <c r="E92" s="70"/>
    </row>
    <row r="93" spans="1:9" s="24" customFormat="1" ht="13.8" thickBot="1" x14ac:dyDescent="0.3">
      <c r="A93" s="51" t="s">
        <v>84</v>
      </c>
      <c r="B93" s="52"/>
      <c r="D93" s="51" t="s">
        <v>85</v>
      </c>
      <c r="E93" s="54"/>
    </row>
    <row r="94" spans="1:9" ht="4.5" customHeight="1" thickBot="1" x14ac:dyDescent="0.35">
      <c r="A94" s="71"/>
      <c r="B94" s="72"/>
      <c r="C94" s="24"/>
      <c r="D94" s="71"/>
      <c r="E94" s="73"/>
    </row>
    <row r="95" spans="1:9" ht="13.8" thickBot="1" x14ac:dyDescent="0.3">
      <c r="A95" s="55" t="s">
        <v>86</v>
      </c>
      <c r="B95" s="56"/>
      <c r="C95" s="24"/>
      <c r="D95" s="55" t="s">
        <v>87</v>
      </c>
      <c r="E95" s="56"/>
    </row>
    <row r="96" spans="1:9" x14ac:dyDescent="0.25">
      <c r="A96" s="36" t="s">
        <v>88</v>
      </c>
      <c r="B96" s="57"/>
      <c r="C96" s="24"/>
      <c r="D96" s="36" t="s">
        <v>88</v>
      </c>
      <c r="E96" s="57"/>
    </row>
    <row r="97" spans="1:8" x14ac:dyDescent="0.25">
      <c r="A97" s="16" t="s">
        <v>205</v>
      </c>
      <c r="B97" s="57">
        <v>3000</v>
      </c>
      <c r="C97" s="24"/>
      <c r="D97" s="16"/>
      <c r="E97" s="57"/>
    </row>
    <row r="98" spans="1:8" x14ac:dyDescent="0.25">
      <c r="A98" s="16" t="s">
        <v>89</v>
      </c>
      <c r="B98" s="57">
        <v>1500</v>
      </c>
      <c r="C98" s="24"/>
      <c r="D98" s="16" t="s">
        <v>89</v>
      </c>
      <c r="E98" s="57">
        <v>1650</v>
      </c>
    </row>
    <row r="99" spans="1:8" x14ac:dyDescent="0.25">
      <c r="A99" s="36" t="s">
        <v>90</v>
      </c>
      <c r="B99" s="57"/>
      <c r="C99" s="24"/>
      <c r="D99" s="36" t="s">
        <v>90</v>
      </c>
      <c r="E99" s="57"/>
    </row>
    <row r="100" spans="1:8" x14ac:dyDescent="0.25">
      <c r="A100" s="16" t="s">
        <v>91</v>
      </c>
      <c r="B100" s="57">
        <v>5300</v>
      </c>
      <c r="C100" s="24"/>
      <c r="D100" s="16" t="s">
        <v>91</v>
      </c>
      <c r="E100" s="57">
        <v>5300</v>
      </c>
    </row>
    <row r="101" spans="1:8" x14ac:dyDescent="0.25">
      <c r="A101" s="16" t="s">
        <v>92</v>
      </c>
      <c r="B101" s="57">
        <v>10000</v>
      </c>
      <c r="C101" s="24"/>
      <c r="D101" s="16" t="s">
        <v>92</v>
      </c>
      <c r="E101" s="57">
        <v>10000</v>
      </c>
    </row>
    <row r="102" spans="1:8" x14ac:dyDescent="0.25">
      <c r="A102" s="16" t="s">
        <v>93</v>
      </c>
      <c r="B102" s="57">
        <v>33383.32</v>
      </c>
      <c r="C102" s="24"/>
      <c r="D102" s="16" t="s">
        <v>93</v>
      </c>
      <c r="E102" s="57">
        <f>E89-E101-E100-E98-E97</f>
        <v>44558.47</v>
      </c>
    </row>
    <row r="103" spans="1:8" x14ac:dyDescent="0.25">
      <c r="A103" s="36"/>
      <c r="B103" s="57"/>
      <c r="C103" s="24"/>
      <c r="D103" s="36"/>
      <c r="E103" s="57"/>
    </row>
    <row r="104" spans="1:8" x14ac:dyDescent="0.25">
      <c r="A104" s="16"/>
      <c r="B104" s="22"/>
      <c r="C104" s="24"/>
      <c r="D104" s="16"/>
      <c r="E104" s="22"/>
    </row>
    <row r="105" spans="1:8" x14ac:dyDescent="0.25">
      <c r="A105" s="16"/>
      <c r="B105" s="57"/>
      <c r="C105" s="24"/>
      <c r="D105" s="16"/>
      <c r="E105" s="57"/>
    </row>
    <row r="106" spans="1:8" ht="4.5" customHeight="1" thickBot="1" x14ac:dyDescent="0.3">
      <c r="A106" s="16"/>
      <c r="B106" s="17"/>
      <c r="C106" s="24"/>
      <c r="D106" s="16"/>
      <c r="E106" s="17"/>
    </row>
    <row r="107" spans="1:8" ht="13.8" thickBot="1" x14ac:dyDescent="0.3">
      <c r="A107" s="45" t="s">
        <v>84</v>
      </c>
      <c r="B107" s="46">
        <f>SUM(B97:B105)</f>
        <v>53183.32</v>
      </c>
      <c r="C107" s="24"/>
      <c r="D107" s="45" t="s">
        <v>87</v>
      </c>
      <c r="E107" s="46">
        <f>SUM(E97:E105)</f>
        <v>61508.47</v>
      </c>
      <c r="H107" s="4"/>
    </row>
    <row r="108" spans="1:8" ht="4.5" customHeight="1" thickBot="1" x14ac:dyDescent="0.3">
      <c r="A108" s="24"/>
      <c r="B108" s="74"/>
      <c r="C108" s="24"/>
      <c r="D108" s="24"/>
      <c r="E108" s="74"/>
    </row>
    <row r="109" spans="1:8" ht="13.8" thickBot="1" x14ac:dyDescent="0.3">
      <c r="A109" s="63" t="s">
        <v>74</v>
      </c>
      <c r="B109" s="30"/>
      <c r="D109" s="24"/>
      <c r="E109" s="74"/>
    </row>
    <row r="110" spans="1:8" x14ac:dyDescent="0.25">
      <c r="A110" s="16" t="s">
        <v>75</v>
      </c>
      <c r="B110" s="17">
        <f>B15</f>
        <v>969.49</v>
      </c>
      <c r="D110" s="64"/>
      <c r="E110" s="74"/>
    </row>
    <row r="111" spans="1:8" x14ac:dyDescent="0.25">
      <c r="A111" s="16" t="s">
        <v>76</v>
      </c>
      <c r="B111" s="57">
        <f>B82</f>
        <v>3900</v>
      </c>
      <c r="D111" s="64"/>
      <c r="E111" s="74"/>
    </row>
    <row r="112" spans="1:8" ht="13.8" x14ac:dyDescent="0.25">
      <c r="A112" s="16" t="s">
        <v>77</v>
      </c>
      <c r="B112" s="17">
        <f>B83</f>
        <v>8601.0899999999983</v>
      </c>
      <c r="D112" s="64"/>
      <c r="E112" s="65"/>
    </row>
    <row r="113" spans="1:9" x14ac:dyDescent="0.25">
      <c r="A113" s="16" t="s">
        <v>78</v>
      </c>
      <c r="B113" s="17">
        <f>B84</f>
        <v>2299.8800000000028</v>
      </c>
      <c r="D113" s="24"/>
    </row>
    <row r="114" spans="1:9" ht="15" customHeight="1" x14ac:dyDescent="0.25">
      <c r="A114" s="16" t="s">
        <v>79</v>
      </c>
      <c r="B114" s="22">
        <f>B85</f>
        <v>-786.09</v>
      </c>
      <c r="D114" s="49"/>
      <c r="E114" s="32"/>
    </row>
    <row r="115" spans="1:9" ht="13.8" thickBot="1" x14ac:dyDescent="0.3">
      <c r="A115" s="16" t="s">
        <v>94</v>
      </c>
      <c r="B115" s="22">
        <f>B86</f>
        <v>-6659.2199999999993</v>
      </c>
    </row>
    <row r="116" spans="1:9" ht="15" customHeight="1" thickBot="1" x14ac:dyDescent="0.3">
      <c r="A116" s="63" t="s">
        <v>81</v>
      </c>
      <c r="B116" s="30">
        <f>SUM(B110:B115)</f>
        <v>8325.1500000000015</v>
      </c>
    </row>
    <row r="117" spans="1:9" ht="4.5" customHeight="1" x14ac:dyDescent="0.25"/>
    <row r="118" spans="1:9" ht="12.75" customHeight="1" x14ac:dyDescent="0.25">
      <c r="I118" s="4"/>
    </row>
    <row r="119" spans="1:9" ht="4.5" customHeight="1" thickBot="1" x14ac:dyDescent="0.3"/>
    <row r="120" spans="1:9" ht="13.8" thickBot="1" x14ac:dyDescent="0.3">
      <c r="A120" s="45" t="s">
        <v>85</v>
      </c>
      <c r="B120" s="46">
        <f>B107+B116</f>
        <v>61508.47</v>
      </c>
      <c r="D120" s="45" t="s">
        <v>85</v>
      </c>
      <c r="E120" s="46">
        <f>E107</f>
        <v>61508.47</v>
      </c>
    </row>
    <row r="121" spans="1:9" ht="13.8" thickBot="1" x14ac:dyDescent="0.3">
      <c r="D121" s="29" t="s">
        <v>95</v>
      </c>
      <c r="E121" s="30">
        <f>E120-B107</f>
        <v>8325.1500000000015</v>
      </c>
      <c r="H121" s="4"/>
    </row>
    <row r="125" spans="1:9" ht="21" x14ac:dyDescent="0.4">
      <c r="A125" s="100" t="s">
        <v>0</v>
      </c>
      <c r="B125" s="101"/>
      <c r="C125" s="101"/>
      <c r="D125" s="101"/>
      <c r="E125" s="101"/>
    </row>
    <row r="126" spans="1:9" ht="16.8" x14ac:dyDescent="0.3">
      <c r="A126" s="1" t="s">
        <v>96</v>
      </c>
      <c r="B126" s="2"/>
      <c r="C126" s="2"/>
      <c r="D126" s="2"/>
      <c r="E126" s="3"/>
    </row>
    <row r="127" spans="1:9" ht="16.8" x14ac:dyDescent="0.3">
      <c r="A127" s="1"/>
      <c r="B127" s="2"/>
      <c r="C127" s="2"/>
      <c r="D127" s="2"/>
      <c r="E127" s="3"/>
    </row>
    <row r="128" spans="1:9" ht="15.6" x14ac:dyDescent="0.3">
      <c r="A128" s="75" t="s">
        <v>97</v>
      </c>
    </row>
    <row r="129" spans="1:5" x14ac:dyDescent="0.25">
      <c r="A129" s="33"/>
    </row>
    <row r="130" spans="1:5" x14ac:dyDescent="0.25">
      <c r="A130" s="76" t="s">
        <v>98</v>
      </c>
      <c r="B130" s="76" t="s">
        <v>99</v>
      </c>
      <c r="C130" s="76"/>
      <c r="D130" s="76" t="s">
        <v>100</v>
      </c>
      <c r="E130" s="76" t="s">
        <v>101</v>
      </c>
    </row>
    <row r="131" spans="1:5" x14ac:dyDescent="0.25">
      <c r="A131" s="77" t="s">
        <v>102</v>
      </c>
      <c r="B131" s="78">
        <v>1864</v>
      </c>
      <c r="C131" s="79"/>
      <c r="D131" s="79" t="s">
        <v>103</v>
      </c>
      <c r="E131" s="80">
        <v>660285</v>
      </c>
    </row>
    <row r="132" spans="1:5" x14ac:dyDescent="0.25">
      <c r="A132" s="77" t="s">
        <v>104</v>
      </c>
      <c r="B132" s="78">
        <v>1864</v>
      </c>
      <c r="C132" s="79"/>
      <c r="D132" s="79" t="s">
        <v>105</v>
      </c>
      <c r="E132" s="80">
        <v>814000</v>
      </c>
    </row>
    <row r="133" spans="1:5" x14ac:dyDescent="0.25">
      <c r="A133" s="77" t="s">
        <v>106</v>
      </c>
      <c r="B133" s="78">
        <v>2011</v>
      </c>
      <c r="C133" s="79"/>
      <c r="D133" s="79" t="s">
        <v>107</v>
      </c>
      <c r="E133" s="80">
        <v>6441</v>
      </c>
    </row>
    <row r="134" spans="1:5" x14ac:dyDescent="0.25">
      <c r="A134" s="24"/>
      <c r="C134" s="24"/>
      <c r="D134" s="24"/>
      <c r="E134" s="81"/>
    </row>
    <row r="135" spans="1:5" ht="15.6" x14ac:dyDescent="0.3">
      <c r="A135" s="75" t="s">
        <v>108</v>
      </c>
      <c r="E135"/>
    </row>
    <row r="136" spans="1:5" s="85" customFormat="1" ht="12.6" x14ac:dyDescent="0.25">
      <c r="A136" s="84" t="s">
        <v>98</v>
      </c>
      <c r="B136" s="84" t="s">
        <v>99</v>
      </c>
      <c r="C136" s="84"/>
      <c r="D136" s="84" t="s">
        <v>109</v>
      </c>
      <c r="E136" s="84" t="s">
        <v>110</v>
      </c>
    </row>
    <row r="137" spans="1:5" s="85" customFormat="1" ht="12" x14ac:dyDescent="0.2">
      <c r="A137" s="86" t="s">
        <v>111</v>
      </c>
      <c r="B137" s="87">
        <v>40452</v>
      </c>
      <c r="C137" s="86"/>
      <c r="D137" s="86" t="s">
        <v>112</v>
      </c>
      <c r="E137" s="88">
        <v>1355</v>
      </c>
    </row>
    <row r="138" spans="1:5" s="85" customFormat="1" ht="12" x14ac:dyDescent="0.2">
      <c r="A138" s="86" t="s">
        <v>113</v>
      </c>
      <c r="B138" s="87">
        <v>41189</v>
      </c>
      <c r="C138" s="86"/>
      <c r="D138" s="86" t="s">
        <v>114</v>
      </c>
      <c r="E138" s="88">
        <v>289</v>
      </c>
    </row>
    <row r="139" spans="1:5" s="85" customFormat="1" ht="12" x14ac:dyDescent="0.2">
      <c r="A139" s="86" t="s">
        <v>115</v>
      </c>
      <c r="B139" s="87">
        <v>41615</v>
      </c>
      <c r="C139" s="86"/>
      <c r="D139" s="86" t="s">
        <v>116</v>
      </c>
      <c r="E139" s="88">
        <v>190</v>
      </c>
    </row>
    <row r="140" spans="1:5" s="85" customFormat="1" ht="12" x14ac:dyDescent="0.2">
      <c r="A140" s="86" t="s">
        <v>117</v>
      </c>
      <c r="B140" s="87">
        <v>41850</v>
      </c>
      <c r="C140" s="86"/>
      <c r="D140" s="86" t="s">
        <v>112</v>
      </c>
      <c r="E140" s="88">
        <v>421</v>
      </c>
    </row>
    <row r="141" spans="1:5" s="85" customFormat="1" ht="12" x14ac:dyDescent="0.2">
      <c r="A141" s="86" t="s">
        <v>118</v>
      </c>
      <c r="B141" s="87">
        <v>41945</v>
      </c>
      <c r="C141" s="86"/>
      <c r="D141" s="86" t="s">
        <v>116</v>
      </c>
      <c r="E141" s="88">
        <v>220</v>
      </c>
    </row>
    <row r="142" spans="1:5" s="85" customFormat="1" ht="12" x14ac:dyDescent="0.2">
      <c r="A142" s="86" t="s">
        <v>119</v>
      </c>
      <c r="B142" s="87">
        <v>41959</v>
      </c>
      <c r="C142" s="86"/>
      <c r="D142" s="86" t="s">
        <v>120</v>
      </c>
      <c r="E142" s="88">
        <v>150</v>
      </c>
    </row>
    <row r="143" spans="1:5" s="85" customFormat="1" ht="12" x14ac:dyDescent="0.2">
      <c r="A143" s="86" t="s">
        <v>121</v>
      </c>
      <c r="B143" s="87">
        <v>42005</v>
      </c>
      <c r="C143" s="86"/>
      <c r="D143" s="86" t="s">
        <v>122</v>
      </c>
      <c r="E143" s="88">
        <v>1200</v>
      </c>
    </row>
    <row r="144" spans="1:5" s="85" customFormat="1" ht="12" x14ac:dyDescent="0.2">
      <c r="A144" s="86" t="s">
        <v>123</v>
      </c>
      <c r="B144" s="87">
        <v>42012</v>
      </c>
      <c r="C144" s="86"/>
      <c r="D144" s="86" t="s">
        <v>124</v>
      </c>
      <c r="E144" s="88">
        <v>2128</v>
      </c>
    </row>
    <row r="145" spans="1:5" s="85" customFormat="1" ht="12" x14ac:dyDescent="0.2">
      <c r="A145" s="86" t="s">
        <v>125</v>
      </c>
      <c r="B145" s="87">
        <v>42012</v>
      </c>
      <c r="C145" s="86"/>
      <c r="D145" s="86" t="s">
        <v>126</v>
      </c>
      <c r="E145" s="88">
        <v>1554</v>
      </c>
    </row>
    <row r="146" spans="1:5" s="85" customFormat="1" ht="12" x14ac:dyDescent="0.2">
      <c r="A146" s="86" t="s">
        <v>127</v>
      </c>
      <c r="B146" s="87">
        <v>42045</v>
      </c>
      <c r="C146" s="86"/>
      <c r="D146" s="86" t="s">
        <v>116</v>
      </c>
      <c r="E146" s="88">
        <v>120</v>
      </c>
    </row>
    <row r="147" spans="1:5" s="85" customFormat="1" ht="12" x14ac:dyDescent="0.2">
      <c r="A147" s="86" t="s">
        <v>128</v>
      </c>
      <c r="B147" s="87">
        <v>42066</v>
      </c>
      <c r="C147" s="86"/>
      <c r="D147" s="86" t="s">
        <v>112</v>
      </c>
      <c r="E147" s="88">
        <v>2730</v>
      </c>
    </row>
    <row r="148" spans="1:5" s="85" customFormat="1" ht="12" x14ac:dyDescent="0.2">
      <c r="A148" s="86" t="s">
        <v>129</v>
      </c>
      <c r="B148" s="89">
        <v>42410</v>
      </c>
      <c r="C148" s="86"/>
      <c r="D148" s="86" t="s">
        <v>130</v>
      </c>
      <c r="E148" s="88">
        <v>185</v>
      </c>
    </row>
    <row r="149" spans="1:5" s="85" customFormat="1" ht="12" x14ac:dyDescent="0.2">
      <c r="A149" s="86" t="s">
        <v>111</v>
      </c>
      <c r="B149" s="89">
        <v>42411</v>
      </c>
      <c r="C149" s="86"/>
      <c r="D149" s="86" t="s">
        <v>112</v>
      </c>
      <c r="E149" s="88">
        <v>326</v>
      </c>
    </row>
    <row r="150" spans="1:5" s="85" customFormat="1" ht="12" x14ac:dyDescent="0.2">
      <c r="A150" s="86" t="s">
        <v>131</v>
      </c>
      <c r="B150" s="89">
        <v>42426</v>
      </c>
      <c r="C150" s="86"/>
      <c r="D150" s="86" t="s">
        <v>132</v>
      </c>
      <c r="E150" s="88">
        <v>55</v>
      </c>
    </row>
    <row r="151" spans="1:5" s="85" customFormat="1" ht="12" x14ac:dyDescent="0.2">
      <c r="A151" s="86" t="s">
        <v>133</v>
      </c>
      <c r="B151" s="87">
        <v>42493</v>
      </c>
      <c r="C151" s="86"/>
      <c r="D151" s="86" t="s">
        <v>134</v>
      </c>
      <c r="E151" s="88">
        <v>200</v>
      </c>
    </row>
    <row r="152" spans="1:5" s="85" customFormat="1" ht="12" x14ac:dyDescent="0.2">
      <c r="A152" s="86" t="s">
        <v>135</v>
      </c>
      <c r="B152" s="90">
        <v>42538</v>
      </c>
      <c r="C152" s="86"/>
      <c r="D152" s="86" t="s">
        <v>136</v>
      </c>
      <c r="E152" s="88">
        <v>1804</v>
      </c>
    </row>
    <row r="153" spans="1:5" s="85" customFormat="1" ht="12" x14ac:dyDescent="0.2">
      <c r="A153" s="86" t="s">
        <v>137</v>
      </c>
      <c r="B153" s="90">
        <v>42538</v>
      </c>
      <c r="C153" s="86"/>
      <c r="D153" s="86" t="s">
        <v>138</v>
      </c>
      <c r="E153" s="88">
        <v>2800</v>
      </c>
    </row>
    <row r="154" spans="1:5" s="85" customFormat="1" ht="12" x14ac:dyDescent="0.2">
      <c r="A154" s="86" t="s">
        <v>139</v>
      </c>
      <c r="B154" s="90">
        <v>42538</v>
      </c>
      <c r="C154" s="86"/>
      <c r="D154" s="86" t="s">
        <v>138</v>
      </c>
      <c r="E154" s="88">
        <v>290</v>
      </c>
    </row>
    <row r="155" spans="1:5" s="85" customFormat="1" ht="12" x14ac:dyDescent="0.2">
      <c r="A155" s="86" t="s">
        <v>140</v>
      </c>
      <c r="B155" s="87">
        <v>42758</v>
      </c>
      <c r="C155" s="86"/>
      <c r="D155" s="86" t="s">
        <v>141</v>
      </c>
      <c r="E155" s="88">
        <v>340</v>
      </c>
    </row>
    <row r="156" spans="1:5" s="85" customFormat="1" ht="12" x14ac:dyDescent="0.2">
      <c r="A156" s="86" t="s">
        <v>142</v>
      </c>
      <c r="B156" s="87">
        <v>42881</v>
      </c>
      <c r="C156" s="86"/>
      <c r="D156" s="86" t="s">
        <v>143</v>
      </c>
      <c r="E156" s="88">
        <v>450</v>
      </c>
    </row>
    <row r="157" spans="1:5" s="85" customFormat="1" ht="12" x14ac:dyDescent="0.2">
      <c r="A157" s="86" t="s">
        <v>144</v>
      </c>
      <c r="B157" s="87">
        <v>42761</v>
      </c>
      <c r="C157" s="86"/>
      <c r="D157" s="86" t="s">
        <v>145</v>
      </c>
      <c r="E157" s="88">
        <v>24.99</v>
      </c>
    </row>
    <row r="158" spans="1:5" s="85" customFormat="1" ht="12" x14ac:dyDescent="0.2">
      <c r="A158" s="86" t="s">
        <v>146</v>
      </c>
      <c r="B158" s="87">
        <v>42817</v>
      </c>
      <c r="C158" s="86"/>
      <c r="D158" s="86" t="s">
        <v>147</v>
      </c>
      <c r="E158" s="88">
        <v>249.99</v>
      </c>
    </row>
    <row r="159" spans="1:5" s="85" customFormat="1" ht="12" x14ac:dyDescent="0.2">
      <c r="A159" s="86" t="s">
        <v>148</v>
      </c>
      <c r="B159" s="87">
        <v>42937</v>
      </c>
      <c r="C159" s="86"/>
      <c r="D159" s="86" t="s">
        <v>149</v>
      </c>
      <c r="E159" s="88">
        <v>199</v>
      </c>
    </row>
    <row r="160" spans="1:5" s="85" customFormat="1" ht="12" x14ac:dyDescent="0.2">
      <c r="A160" s="86" t="s">
        <v>150</v>
      </c>
      <c r="B160" s="87">
        <v>43018</v>
      </c>
      <c r="C160" s="86"/>
      <c r="D160" s="86" t="s">
        <v>151</v>
      </c>
      <c r="E160" s="88">
        <v>301.2</v>
      </c>
    </row>
    <row r="161" spans="1:5" s="85" customFormat="1" ht="12" x14ac:dyDescent="0.2">
      <c r="A161" s="86" t="s">
        <v>152</v>
      </c>
      <c r="B161" s="87">
        <v>43175</v>
      </c>
      <c r="C161" s="86"/>
      <c r="D161" s="86" t="s">
        <v>147</v>
      </c>
      <c r="E161" s="88">
        <v>56</v>
      </c>
    </row>
    <row r="162" spans="1:5" s="85" customFormat="1" ht="12" x14ac:dyDescent="0.2">
      <c r="A162" s="86" t="s">
        <v>153</v>
      </c>
      <c r="B162" s="91">
        <v>43204</v>
      </c>
      <c r="C162" s="86"/>
      <c r="D162" s="86" t="s">
        <v>154</v>
      </c>
      <c r="E162" s="88">
        <v>7000</v>
      </c>
    </row>
    <row r="163" spans="1:5" s="85" customFormat="1" ht="12" x14ac:dyDescent="0.2">
      <c r="A163" s="86" t="s">
        <v>155</v>
      </c>
      <c r="B163" s="87">
        <v>43204</v>
      </c>
      <c r="C163" s="86"/>
      <c r="D163" s="86" t="s">
        <v>156</v>
      </c>
      <c r="E163" s="88">
        <v>44</v>
      </c>
    </row>
    <row r="164" spans="1:5" s="85" customFormat="1" ht="12" x14ac:dyDescent="0.2">
      <c r="A164" s="86" t="s">
        <v>157</v>
      </c>
      <c r="B164" s="87">
        <v>43241</v>
      </c>
      <c r="C164" s="86"/>
      <c r="D164" s="86" t="s">
        <v>158</v>
      </c>
      <c r="E164" s="88">
        <v>14.99</v>
      </c>
    </row>
    <row r="165" spans="1:5" s="85" customFormat="1" ht="12" x14ac:dyDescent="0.2">
      <c r="A165" s="86" t="s">
        <v>159</v>
      </c>
      <c r="B165" s="87">
        <v>43146</v>
      </c>
      <c r="C165" s="86"/>
      <c r="D165" s="86" t="s">
        <v>160</v>
      </c>
      <c r="E165" s="88">
        <v>400</v>
      </c>
    </row>
    <row r="166" spans="1:5" s="85" customFormat="1" ht="12" x14ac:dyDescent="0.2">
      <c r="A166" s="86" t="s">
        <v>161</v>
      </c>
      <c r="B166" s="87">
        <v>43466</v>
      </c>
      <c r="C166" s="86"/>
      <c r="D166" s="86" t="s">
        <v>116</v>
      </c>
      <c r="E166" s="88">
        <v>84.99</v>
      </c>
    </row>
    <row r="167" spans="1:5" s="85" customFormat="1" ht="12" x14ac:dyDescent="0.2">
      <c r="A167" s="86" t="s">
        <v>162</v>
      </c>
      <c r="B167" s="87">
        <v>43529</v>
      </c>
      <c r="C167" s="86"/>
      <c r="D167" s="86" t="s">
        <v>116</v>
      </c>
      <c r="E167" s="88">
        <v>71.98</v>
      </c>
    </row>
    <row r="168" spans="1:5" s="85" customFormat="1" ht="12" x14ac:dyDescent="0.2">
      <c r="A168" s="86" t="s">
        <v>163</v>
      </c>
      <c r="B168" s="87">
        <v>43566</v>
      </c>
      <c r="C168" s="86"/>
      <c r="D168" s="86" t="s">
        <v>164</v>
      </c>
      <c r="E168" s="88">
        <v>992</v>
      </c>
    </row>
    <row r="169" spans="1:5" s="85" customFormat="1" ht="12" x14ac:dyDescent="0.2">
      <c r="A169" s="86" t="s">
        <v>165</v>
      </c>
      <c r="B169" s="91" t="s">
        <v>166</v>
      </c>
      <c r="C169" s="86"/>
      <c r="D169" s="86" t="s">
        <v>166</v>
      </c>
      <c r="E169" s="88">
        <v>430</v>
      </c>
    </row>
    <row r="170" spans="1:5" s="85" customFormat="1" ht="12" x14ac:dyDescent="0.2">
      <c r="A170" s="86" t="s">
        <v>167</v>
      </c>
      <c r="B170" s="87">
        <v>44582</v>
      </c>
      <c r="C170" s="86"/>
      <c r="D170" s="86" t="s">
        <v>168</v>
      </c>
      <c r="E170" s="88">
        <v>99.99</v>
      </c>
    </row>
    <row r="171" spans="1:5" s="85" customFormat="1" ht="12" x14ac:dyDescent="0.2">
      <c r="A171" s="86" t="s">
        <v>169</v>
      </c>
      <c r="B171" s="91">
        <v>43892</v>
      </c>
      <c r="C171" s="86"/>
      <c r="D171" s="86" t="s">
        <v>130</v>
      </c>
      <c r="E171" s="88">
        <v>265</v>
      </c>
    </row>
    <row r="172" spans="1:5" s="85" customFormat="1" ht="12" x14ac:dyDescent="0.2">
      <c r="A172" s="86" t="s">
        <v>170</v>
      </c>
      <c r="B172" s="91">
        <v>43864</v>
      </c>
      <c r="C172" s="86"/>
      <c r="D172" s="86" t="s">
        <v>116</v>
      </c>
      <c r="E172" s="88">
        <v>185</v>
      </c>
    </row>
    <row r="173" spans="1:5" s="85" customFormat="1" ht="12" x14ac:dyDescent="0.2">
      <c r="A173" s="86" t="s">
        <v>171</v>
      </c>
      <c r="B173" s="91">
        <v>43979</v>
      </c>
      <c r="C173" s="86"/>
      <c r="D173" s="86" t="s">
        <v>172</v>
      </c>
      <c r="E173" s="88">
        <v>520</v>
      </c>
    </row>
    <row r="174" spans="1:5" s="85" customFormat="1" ht="12" x14ac:dyDescent="0.2">
      <c r="A174" s="86" t="s">
        <v>159</v>
      </c>
      <c r="B174" s="91">
        <v>44021</v>
      </c>
      <c r="C174" s="86"/>
      <c r="D174" s="86" t="s">
        <v>160</v>
      </c>
      <c r="E174" s="88">
        <v>435</v>
      </c>
    </row>
    <row r="175" spans="1:5" s="85" customFormat="1" ht="12" x14ac:dyDescent="0.2">
      <c r="A175" s="86" t="s">
        <v>173</v>
      </c>
      <c r="B175" s="91">
        <v>44229</v>
      </c>
      <c r="C175" s="86"/>
      <c r="D175" s="86" t="s">
        <v>143</v>
      </c>
      <c r="E175" s="88">
        <v>608</v>
      </c>
    </row>
    <row r="176" spans="1:5" s="85" customFormat="1" ht="12" x14ac:dyDescent="0.2">
      <c r="A176" s="86" t="s">
        <v>174</v>
      </c>
      <c r="B176" s="91">
        <v>44287</v>
      </c>
      <c r="C176" s="86"/>
      <c r="D176" s="86" t="s">
        <v>166</v>
      </c>
      <c r="E176" s="88">
        <v>690</v>
      </c>
    </row>
    <row r="177" spans="1:5" s="85" customFormat="1" ht="12" x14ac:dyDescent="0.2">
      <c r="A177" s="86" t="s">
        <v>175</v>
      </c>
      <c r="B177" s="91">
        <v>44386</v>
      </c>
      <c r="C177" s="86"/>
      <c r="D177" s="86" t="s">
        <v>176</v>
      </c>
      <c r="E177" s="88">
        <v>450</v>
      </c>
    </row>
    <row r="178" spans="1:5" s="85" customFormat="1" ht="12" x14ac:dyDescent="0.2">
      <c r="A178" s="86" t="s">
        <v>177</v>
      </c>
      <c r="B178" s="91">
        <v>44449</v>
      </c>
      <c r="C178" s="86"/>
      <c r="D178" s="86" t="s">
        <v>147</v>
      </c>
      <c r="E178" s="88">
        <v>72</v>
      </c>
    </row>
    <row r="179" spans="1:5" s="85" customFormat="1" ht="12" x14ac:dyDescent="0.2">
      <c r="A179" s="92" t="s">
        <v>178</v>
      </c>
      <c r="B179" s="91">
        <v>44484</v>
      </c>
      <c r="C179" s="86"/>
      <c r="D179" s="86" t="s">
        <v>147</v>
      </c>
      <c r="E179" s="88">
        <v>11</v>
      </c>
    </row>
    <row r="180" spans="1:5" s="85" customFormat="1" ht="12" x14ac:dyDescent="0.2">
      <c r="A180" s="86" t="s">
        <v>179</v>
      </c>
      <c r="B180" s="91">
        <v>44529</v>
      </c>
      <c r="C180" s="86"/>
      <c r="D180" s="86" t="s">
        <v>180</v>
      </c>
      <c r="E180" s="88">
        <v>16</v>
      </c>
    </row>
    <row r="181" spans="1:5" s="85" customFormat="1" ht="12" x14ac:dyDescent="0.2">
      <c r="A181" s="92" t="s">
        <v>181</v>
      </c>
      <c r="B181" s="91">
        <v>44531</v>
      </c>
      <c r="C181" s="86"/>
      <c r="D181" s="86" t="s">
        <v>182</v>
      </c>
      <c r="E181" s="88">
        <v>6900</v>
      </c>
    </row>
    <row r="182" spans="1:5" s="85" customFormat="1" ht="12" x14ac:dyDescent="0.2">
      <c r="A182" s="86" t="s">
        <v>183</v>
      </c>
      <c r="B182" s="91">
        <v>44538</v>
      </c>
      <c r="C182" s="86"/>
      <c r="D182" s="86" t="s">
        <v>184</v>
      </c>
      <c r="E182" s="88">
        <v>104</v>
      </c>
    </row>
    <row r="183" spans="1:5" s="85" customFormat="1" ht="12" x14ac:dyDescent="0.2">
      <c r="A183" s="86" t="s">
        <v>177</v>
      </c>
      <c r="B183" s="91">
        <v>44686</v>
      </c>
      <c r="C183" s="86"/>
      <c r="D183" s="86" t="s">
        <v>147</v>
      </c>
      <c r="E183" s="88">
        <v>35.99</v>
      </c>
    </row>
    <row r="184" spans="1:5" s="85" customFormat="1" ht="12" x14ac:dyDescent="0.2">
      <c r="A184" s="86" t="s">
        <v>185</v>
      </c>
      <c r="B184" s="91">
        <v>44665</v>
      </c>
      <c r="C184" s="86"/>
      <c r="D184" s="86" t="s">
        <v>147</v>
      </c>
      <c r="E184" s="88">
        <v>13.99</v>
      </c>
    </row>
    <row r="185" spans="1:5" s="85" customFormat="1" ht="12" x14ac:dyDescent="0.2">
      <c r="A185" s="86" t="s">
        <v>186</v>
      </c>
      <c r="B185" s="91">
        <v>44833</v>
      </c>
      <c r="C185" s="86"/>
      <c r="D185" s="86" t="s">
        <v>187</v>
      </c>
      <c r="E185" s="88">
        <v>44.4</v>
      </c>
    </row>
    <row r="186" spans="1:5" s="85" customFormat="1" ht="12" x14ac:dyDescent="0.2">
      <c r="A186" s="86" t="s">
        <v>188</v>
      </c>
      <c r="B186" s="91">
        <v>45743</v>
      </c>
      <c r="C186" s="86"/>
      <c r="D186" s="86" t="s">
        <v>124</v>
      </c>
      <c r="E186" s="88">
        <v>249</v>
      </c>
    </row>
    <row r="187" spans="1:5" s="85" customFormat="1" ht="12" x14ac:dyDescent="0.2">
      <c r="A187" s="86" t="s">
        <v>189</v>
      </c>
      <c r="B187" s="91">
        <v>45958</v>
      </c>
      <c r="C187" s="86"/>
      <c r="D187" s="86" t="s">
        <v>190</v>
      </c>
      <c r="E187" s="88">
        <v>5045</v>
      </c>
    </row>
    <row r="188" spans="1:5" s="85" customFormat="1" ht="12" x14ac:dyDescent="0.2">
      <c r="A188" s="93"/>
      <c r="B188" s="94"/>
      <c r="C188" s="93"/>
      <c r="D188" s="93"/>
      <c r="E188" s="95"/>
    </row>
    <row r="189" spans="1:5" s="85" customFormat="1" ht="12.6" x14ac:dyDescent="0.25">
      <c r="A189" s="96" t="s">
        <v>191</v>
      </c>
      <c r="B189" s="97"/>
      <c r="E189" s="98">
        <f>SUM(E137:E188)</f>
        <v>42420.51</v>
      </c>
    </row>
    <row r="190" spans="1:5" x14ac:dyDescent="0.25">
      <c r="B190" s="82"/>
      <c r="D190" s="83"/>
    </row>
    <row r="191" spans="1:5" ht="21" x14ac:dyDescent="0.4">
      <c r="A191" s="100" t="s">
        <v>0</v>
      </c>
      <c r="B191" s="101"/>
      <c r="C191" s="101"/>
      <c r="D191" s="101"/>
      <c r="E191" s="101"/>
    </row>
    <row r="192" spans="1:5" ht="16.8" x14ac:dyDescent="0.3">
      <c r="A192" s="1" t="s">
        <v>192</v>
      </c>
      <c r="B192" s="2"/>
      <c r="C192" s="2"/>
      <c r="D192" s="2"/>
      <c r="E192" s="3"/>
    </row>
    <row r="193" spans="1:5" x14ac:dyDescent="0.25">
      <c r="A193" s="33"/>
    </row>
    <row r="195" spans="1:5" x14ac:dyDescent="0.25">
      <c r="A195" s="24" t="s">
        <v>193</v>
      </c>
    </row>
    <row r="196" spans="1:5" x14ac:dyDescent="0.25">
      <c r="A196" s="24" t="s">
        <v>194</v>
      </c>
    </row>
    <row r="197" spans="1:5" x14ac:dyDescent="0.25">
      <c r="A197" s="24" t="s">
        <v>195</v>
      </c>
    </row>
    <row r="198" spans="1:5" x14ac:dyDescent="0.25">
      <c r="A198" s="24" t="s">
        <v>196</v>
      </c>
    </row>
    <row r="199" spans="1:5" x14ac:dyDescent="0.25">
      <c r="A199" s="24"/>
    </row>
    <row r="200" spans="1:5" ht="12.75" customHeight="1" x14ac:dyDescent="0.25">
      <c r="A200" s="99" t="s">
        <v>197</v>
      </c>
      <c r="B200" s="99"/>
      <c r="C200" s="99"/>
      <c r="D200" s="99"/>
      <c r="E200" s="99"/>
    </row>
    <row r="201" spans="1:5" ht="12.75" customHeight="1" x14ac:dyDescent="0.25">
      <c r="A201" s="99" t="s">
        <v>198</v>
      </c>
      <c r="B201" s="99"/>
      <c r="C201" s="99"/>
      <c r="D201" s="99"/>
      <c r="E201" s="99"/>
    </row>
    <row r="202" spans="1:5" ht="12.75" customHeight="1" x14ac:dyDescent="0.25">
      <c r="A202" s="99" t="s">
        <v>199</v>
      </c>
      <c r="B202" s="99"/>
      <c r="C202" s="99"/>
      <c r="D202" s="99"/>
      <c r="E202" s="99"/>
    </row>
    <row r="203" spans="1:5" x14ac:dyDescent="0.25">
      <c r="A203" s="24" t="s">
        <v>200</v>
      </c>
    </row>
    <row r="204" spans="1:5" x14ac:dyDescent="0.25">
      <c r="A204" s="24" t="s">
        <v>206</v>
      </c>
    </row>
  </sheetData>
  <mergeCells count="9">
    <mergeCell ref="A200:E200"/>
    <mergeCell ref="A201:E201"/>
    <mergeCell ref="A202:E202"/>
    <mergeCell ref="A1:E1"/>
    <mergeCell ref="A58:E58"/>
    <mergeCell ref="A59:E59"/>
    <mergeCell ref="A91:E91"/>
    <mergeCell ref="A125:E125"/>
    <mergeCell ref="A191:E191"/>
  </mergeCells>
  <conditionalFormatting sqref="A179">
    <cfRule type="cellIs" dxfId="23" priority="13" operator="equal">
      <formula>"Reconciled"</formula>
    </cfRule>
    <cfRule type="cellIs" dxfId="22" priority="14" operator="equal">
      <formula>"Not invoiced"</formula>
    </cfRule>
  </conditionalFormatting>
  <conditionalFormatting sqref="A181">
    <cfRule type="cellIs" dxfId="21" priority="15" operator="equal">
      <formula>"Reconciled"</formula>
    </cfRule>
    <cfRule type="cellIs" dxfId="20" priority="16" operator="equal">
      <formula>"Not invoiced"</formula>
    </cfRule>
  </conditionalFormatting>
  <conditionalFormatting sqref="B13">
    <cfRule type="cellIs" dxfId="19" priority="27" operator="equal">
      <formula>"Reconciled"</formula>
    </cfRule>
    <cfRule type="cellIs" dxfId="18" priority="28" operator="equal">
      <formula>"Not invoiced"</formula>
    </cfRule>
  </conditionalFormatting>
  <conditionalFormatting sqref="B48">
    <cfRule type="cellIs" dxfId="17" priority="25" operator="equal">
      <formula>"Reconciled"</formula>
    </cfRule>
    <cfRule type="cellIs" dxfId="16" priority="26" operator="equal">
      <formula>"Not invoiced"</formula>
    </cfRule>
  </conditionalFormatting>
  <conditionalFormatting sqref="B71:B73">
    <cfRule type="cellIs" dxfId="15" priority="3" operator="equal">
      <formula>"Reconciled"</formula>
    </cfRule>
    <cfRule type="cellIs" dxfId="14" priority="4" operator="equal">
      <formula>"Not invoiced"</formula>
    </cfRule>
  </conditionalFormatting>
  <conditionalFormatting sqref="B76:B77">
    <cfRule type="cellIs" dxfId="13" priority="7" operator="equal">
      <formula>"Reconciled"</formula>
    </cfRule>
    <cfRule type="cellIs" dxfId="12" priority="8" operator="equal">
      <formula>"Not invoiced"</formula>
    </cfRule>
  </conditionalFormatting>
  <conditionalFormatting sqref="B84:B86">
    <cfRule type="cellIs" dxfId="11" priority="19" operator="equal">
      <formula>"Reconciled"</formula>
    </cfRule>
    <cfRule type="cellIs" dxfId="10" priority="20" operator="equal">
      <formula>"Not invoiced"</formula>
    </cfRule>
  </conditionalFormatting>
  <conditionalFormatting sqref="B104">
    <cfRule type="cellIs" dxfId="9" priority="5" operator="equal">
      <formula>"Reconciled"</formula>
    </cfRule>
    <cfRule type="cellIs" dxfId="8" priority="6" operator="equal">
      <formula>"Not invoiced"</formula>
    </cfRule>
  </conditionalFormatting>
  <conditionalFormatting sqref="B114:B115">
    <cfRule type="cellIs" dxfId="7" priority="23" operator="equal">
      <formula>"Reconciled"</formula>
    </cfRule>
    <cfRule type="cellIs" dxfId="6" priority="24" operator="equal">
      <formula>"Not invoiced"</formula>
    </cfRule>
  </conditionalFormatting>
  <conditionalFormatting sqref="E71:E73">
    <cfRule type="cellIs" dxfId="5" priority="17" operator="equal">
      <formula>"Reconciled"</formula>
    </cfRule>
    <cfRule type="cellIs" dxfId="4" priority="18" operator="equal">
      <formula>"Not invoiced"</formula>
    </cfRule>
  </conditionalFormatting>
  <conditionalFormatting sqref="E76:E77">
    <cfRule type="cellIs" dxfId="3" priority="1" operator="equal">
      <formula>"Reconciled"</formula>
    </cfRule>
    <cfRule type="cellIs" dxfId="2" priority="2" operator="equal">
      <formula>"Not invoiced"</formula>
    </cfRule>
  </conditionalFormatting>
  <conditionalFormatting sqref="E104">
    <cfRule type="cellIs" dxfId="1" priority="21" operator="equal">
      <formula>"Reconciled"</formula>
    </cfRule>
    <cfRule type="cellIs" dxfId="0" priority="22" operator="equal">
      <formula>"Not invoiced"</formula>
    </cfRule>
  </conditionalFormatting>
  <pageMargins left="0.27559055118110237" right="0.15748031496062992" top="0.19685039370078741" bottom="9.8425196850393706E-2" header="0.39370078740157483" footer="0.15748031496062992"/>
  <pageSetup paperSize="9" scale="95" orientation="portrait" horizontalDpi="300" verticalDpi="300" r:id="rId1"/>
  <headerFooter alignWithMargins="0">
    <oddFooter xml:space="preserve">&amp;L&amp;"Calibri,Regular"&amp;11
Trustee Annual Report - 2025&amp;R&amp;"Calibri,Regular"&amp;11&amp;P of 6&amp;"Arial,Regular"&amp;10
</oddFooter>
  </headerFooter>
  <rowBreaks count="3" manualBreakCount="3">
    <brk id="57" max="16383" man="1"/>
    <brk id="124" max="16383" man="1"/>
    <brk id="1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2025</vt:lpstr>
      <vt:lpstr>'2025'!Print_Area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2025-accounts-and-balance-sheet</dc:title>
  <dc:creator>Adrian Dale</dc:creator>
  <cp:lastModifiedBy>Adrian Dale</cp:lastModifiedBy>
  <cp:lastPrinted>2026-01-07T09:40:46Z</cp:lastPrinted>
  <dcterms:created xsi:type="dcterms:W3CDTF">2026-01-06T06:42:51Z</dcterms:created>
  <dcterms:modified xsi:type="dcterms:W3CDTF">2026-01-19T14:43:29Z</dcterms:modified>
</cp:coreProperties>
</file>