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55" yWindow="360" windowWidth="18720" windowHeight="16020"/>
  </bookViews>
  <sheets>
    <sheet name="R&amp;P Accounts" sheetId="2" r:id="rId1"/>
  </sheets>
  <definedNames>
    <definedName name="_xlnm.Print_Area" localSheetId="0">'R&amp;P Accounts'!$A$1:$J$103</definedName>
  </definedNames>
  <calcPr calcId="144525"/>
</workbook>
</file>

<file path=xl/calcChain.xml><?xml version="1.0" encoding="utf-8"?>
<calcChain xmlns="http://schemas.openxmlformats.org/spreadsheetml/2006/main">
  <c r="J51" i="2" l="1"/>
  <c r="H36" i="2"/>
  <c r="H37" i="2"/>
  <c r="H30" i="2" l="1"/>
  <c r="H31" i="2"/>
  <c r="H32" i="2"/>
  <c r="H33" i="2"/>
  <c r="H34" i="2"/>
  <c r="H35" i="2"/>
  <c r="H38" i="2"/>
  <c r="H18" i="2" l="1"/>
  <c r="F44" i="2" l="1"/>
  <c r="D44" i="2"/>
  <c r="B44" i="2"/>
  <c r="H44" i="2" s="1"/>
  <c r="F25" i="2"/>
  <c r="D25" i="2"/>
  <c r="B25" i="2"/>
  <c r="H25" i="2" s="1"/>
  <c r="J25" i="2"/>
  <c r="J20" i="2"/>
  <c r="J27" i="2" s="1"/>
  <c r="J39" i="2"/>
  <c r="J46" i="2" s="1"/>
  <c r="J44" i="2"/>
  <c r="B20" i="2"/>
  <c r="B39" i="2"/>
  <c r="D20" i="2"/>
  <c r="D39" i="2"/>
  <c r="D46" i="2" s="1"/>
  <c r="F20" i="2"/>
  <c r="F27" i="2" s="1"/>
  <c r="F39" i="2"/>
  <c r="F46" i="2" s="1"/>
  <c r="H11" i="2"/>
  <c r="H12" i="2"/>
  <c r="H13" i="2"/>
  <c r="H14" i="2"/>
  <c r="H15" i="2"/>
  <c r="H16" i="2"/>
  <c r="H17" i="2"/>
  <c r="H19" i="2"/>
  <c r="H49" i="2"/>
  <c r="H50" i="2"/>
  <c r="H43" i="2"/>
  <c r="H42" i="2"/>
  <c r="H24" i="2"/>
  <c r="H23" i="2"/>
  <c r="F65" i="2"/>
  <c r="H65" i="2"/>
  <c r="J65" i="2"/>
  <c r="F48" i="2" l="1"/>
  <c r="F51" i="2" s="1"/>
  <c r="J66" i="2" s="1"/>
  <c r="D27" i="2"/>
  <c r="D48" i="2" s="1"/>
  <c r="D51" i="2" s="1"/>
  <c r="H66" i="2" s="1"/>
  <c r="J48" i="2"/>
  <c r="B27" i="2"/>
  <c r="H39" i="2"/>
  <c r="B46" i="2"/>
  <c r="H20" i="2"/>
  <c r="H46" i="2" l="1"/>
  <c r="H27" i="2"/>
  <c r="B48" i="2"/>
  <c r="B51" i="2" s="1"/>
  <c r="H48" i="2" l="1"/>
  <c r="H51" i="2" s="1"/>
  <c r="F66" i="2"/>
</calcChain>
</file>

<file path=xl/sharedStrings.xml><?xml version="1.0" encoding="utf-8"?>
<sst xmlns="http://schemas.openxmlformats.org/spreadsheetml/2006/main" count="103" uniqueCount="82">
  <si>
    <t>Unrestricted funds</t>
  </si>
  <si>
    <t>Restricted funds</t>
  </si>
  <si>
    <t>to the nearest £</t>
  </si>
  <si>
    <t>Cash funds this year end</t>
  </si>
  <si>
    <t xml:space="preserve">Unrestricted funds </t>
  </si>
  <si>
    <t xml:space="preserve">Restricted funds </t>
  </si>
  <si>
    <t xml:space="preserve">Endowment funds </t>
  </si>
  <si>
    <t>to nearest £</t>
  </si>
  <si>
    <t>(agree balances with receipts and payments account(s))</t>
  </si>
  <si>
    <t>Cost (optional)</t>
  </si>
  <si>
    <t>Current value (optional)</t>
  </si>
  <si>
    <t>Amount due (optional)</t>
  </si>
  <si>
    <t>When due (optional)</t>
  </si>
  <si>
    <t>Period start date</t>
  </si>
  <si>
    <t>To</t>
  </si>
  <si>
    <t>Period end date</t>
  </si>
  <si>
    <t xml:space="preserve">Details </t>
  </si>
  <si>
    <t>Categories</t>
  </si>
  <si>
    <t xml:space="preserve">A1 Receipts </t>
  </si>
  <si>
    <t>Endowment funds</t>
  </si>
  <si>
    <t>Total funds</t>
  </si>
  <si>
    <t>A3 Payments</t>
  </si>
  <si>
    <t>B3 Investment assets</t>
  </si>
  <si>
    <t>B2 Other monetary assets</t>
  </si>
  <si>
    <t>B1 Cash funds</t>
  </si>
  <si>
    <t>B5 Liabilities</t>
  </si>
  <si>
    <t>Last year</t>
  </si>
  <si>
    <t>Sub total</t>
  </si>
  <si>
    <t>Total receipts</t>
  </si>
  <si>
    <t>Net of receipts/(payments)</t>
  </si>
  <si>
    <t xml:space="preserve">A6 Cash funds last year end </t>
  </si>
  <si>
    <r>
      <t>Total cash funds</t>
    </r>
    <r>
      <rPr>
        <i/>
        <sz val="12"/>
        <rFont val="Arial"/>
        <family val="2"/>
      </rPr>
      <t xml:space="preserve"> </t>
    </r>
  </si>
  <si>
    <t>CC16a</t>
  </si>
  <si>
    <t xml:space="preserve">Sub total </t>
  </si>
  <si>
    <t>Total payments</t>
  </si>
  <si>
    <t>Section A Receipts and payments</t>
  </si>
  <si>
    <t>Receipts and payments accounts</t>
  </si>
  <si>
    <t>Section B Statement of assets and liabilities at the end of the period</t>
  </si>
  <si>
    <t>Fund to which asset belongs</t>
  </si>
  <si>
    <t>Fund to which liability relates</t>
  </si>
  <si>
    <t>B4 Assets retained for the charity’s own use</t>
  </si>
  <si>
    <r>
      <t>Signed by one or two trustees on behalf of all the trustees</t>
    </r>
    <r>
      <rPr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</si>
  <si>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</si>
  <si>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</si>
  <si>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</si>
  <si>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For the period from</t>
  </si>
  <si>
    <t>A5 Transfers between funds</t>
  </si>
  <si>
    <t>Details</t>
  </si>
  <si>
    <r>
      <t>Sub total</t>
    </r>
    <r>
      <rPr>
        <i/>
        <sz val="12"/>
        <rFont val="Arial"/>
        <family val="2"/>
      </rPr>
      <t xml:space="preserve">(Gross income for AR) </t>
    </r>
  </si>
  <si>
    <t>to the nearest      £</t>
  </si>
  <si>
    <t>A2 Asset and investment sales, (see table).</t>
  </si>
  <si>
    <t>A4 Asset and investment purchases, (see table)</t>
  </si>
  <si>
    <t>Educational Foundation of Abigail Bailey and Ann Levett</t>
  </si>
  <si>
    <t>School House Rent</t>
  </si>
  <si>
    <t>Grants</t>
  </si>
  <si>
    <t>School House Mgt and Maintenance</t>
  </si>
  <si>
    <t>Village Hall Running Expenses</t>
  </si>
  <si>
    <t>Foundation Administration</t>
  </si>
  <si>
    <t>Village Hall Equipment</t>
  </si>
  <si>
    <t>School House refurbishment</t>
  </si>
  <si>
    <t>Village Hall Projects</t>
  </si>
  <si>
    <t>Lloyds 77-21-06 03744468</t>
  </si>
  <si>
    <t>Lloyds 77-21-06 04217360</t>
  </si>
  <si>
    <t>PayPal</t>
  </si>
  <si>
    <t>Virgin Charity Deposit</t>
  </si>
  <si>
    <t>Notes</t>
  </si>
  <si>
    <t>Unrestricted</t>
  </si>
  <si>
    <t>Endowment</t>
  </si>
  <si>
    <t>School House and Village Hall values are building re-instatement values and exclude land values</t>
  </si>
  <si>
    <t>Car park and amenity paddock valued at purchase price + purchase costs</t>
  </si>
  <si>
    <t>Misc Village Hall Equipment</t>
  </si>
  <si>
    <t>School House [1]</t>
  </si>
  <si>
    <t>01 January 2020</t>
  </si>
  <si>
    <t>31 December 2020</t>
  </si>
  <si>
    <t>Village Hall Hire Charges for 2020</t>
  </si>
  <si>
    <t>Interest</t>
  </si>
  <si>
    <t>PayPal Debit Card Rewards</t>
  </si>
  <si>
    <t>2021 School House Rent pre-payment</t>
  </si>
  <si>
    <t>2021 School House Mgt Fee</t>
  </si>
  <si>
    <t>2020 Bills unpaid</t>
  </si>
  <si>
    <t>Car park and amenity paddock [2]</t>
  </si>
  <si>
    <t>Chelveston Village Hall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</si>
</sst>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&quot;£&quot;#,##0.00_);[Red]\(#,##0\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indexed="11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164" fontId="5" fillId="0" borderId="2" xfId="1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164" fontId="5" fillId="0" borderId="3" xfId="1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1" applyNumberFormat="1" applyFont="1" applyBorder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64" fontId="5" fillId="0" borderId="1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41" fontId="5" fillId="0" borderId="1" xfId="1" applyNumberFormat="1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 vertical="top" wrapText="1"/>
      <protection locked="0"/>
    </xf>
    <xf numFmtId="164" fontId="10" fillId="0" borderId="0" xfId="1" applyNumberFormat="1" applyFont="1" applyAlignment="1" applyProtection="1">
      <alignment horizontal="righ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10" fillId="0" borderId="6" xfId="1" applyNumberFormat="1" applyFont="1" applyBorder="1" applyAlignment="1" applyProtection="1">
      <alignment horizontal="right" wrapText="1"/>
      <protection locked="0"/>
    </xf>
    <xf numFmtId="164" fontId="10" fillId="0" borderId="6" xfId="1" applyNumberFormat="1" applyFont="1" applyBorder="1" applyAlignment="1" applyProtection="1">
      <alignment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vertical="center" wrapText="1"/>
    </xf>
    <xf numFmtId="164" fontId="5" fillId="2" borderId="8" xfId="1" applyNumberFormat="1" applyFont="1" applyFill="1" applyBorder="1" applyAlignment="1" applyProtection="1">
      <alignment vertical="center" wrapText="1"/>
    </xf>
    <xf numFmtId="164" fontId="5" fillId="2" borderId="1" xfId="1" applyNumberFormat="1" applyFont="1" applyFill="1" applyBorder="1" applyAlignment="1" applyProtection="1">
      <alignment wrapText="1"/>
    </xf>
    <xf numFmtId="164" fontId="5" fillId="2" borderId="8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wrapText="1"/>
    </xf>
    <xf numFmtId="164" fontId="10" fillId="2" borderId="9" xfId="1" applyNumberFormat="1" applyFont="1" applyFill="1" applyBorder="1" applyAlignment="1" applyProtection="1">
      <alignment horizontal="right" wrapText="1"/>
    </xf>
    <xf numFmtId="164" fontId="10" fillId="2" borderId="10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horizontal="right" wrapText="1"/>
    </xf>
    <xf numFmtId="164" fontId="10" fillId="2" borderId="11" xfId="1" applyNumberFormat="1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vertical="top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165" fontId="5" fillId="0" borderId="1" xfId="1" applyNumberFormat="1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protection locked="0"/>
    </xf>
    <xf numFmtId="0" fontId="12" fillId="3" borderId="0" xfId="0" applyFont="1" applyFill="1" applyBorder="1" applyProtection="1">
      <protection locked="0"/>
    </xf>
    <xf numFmtId="164" fontId="5" fillId="0" borderId="0" xfId="1" applyNumberFormat="1" applyFont="1" applyBorder="1" applyAlignment="1" applyProtection="1">
      <alignment horizontal="right" vertical="center" wrapTex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10" fillId="0" borderId="12" xfId="1" applyNumberFormat="1" applyFont="1" applyBorder="1" applyAlignment="1" applyProtection="1">
      <protection locked="0"/>
    </xf>
    <xf numFmtId="41" fontId="12" fillId="0" borderId="0" xfId="1" applyNumberFormat="1" applyFont="1" applyProtection="1"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5" fillId="0" borderId="1" xfId="1" applyNumberFormat="1" applyFont="1" applyBorder="1" applyAlignment="1" applyProtection="1">
      <alignment vertical="center" wrapText="1"/>
      <protection locked="0"/>
    </xf>
    <xf numFmtId="41" fontId="5" fillId="2" borderId="8" xfId="1" applyNumberFormat="1" applyFont="1" applyFill="1" applyBorder="1" applyAlignment="1" applyProtection="1">
      <alignment vertical="center" wrapText="1"/>
    </xf>
    <xf numFmtId="41" fontId="6" fillId="0" borderId="0" xfId="1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alignment horizontal="right" vertical="center" wrapText="1"/>
      <protection locked="0"/>
    </xf>
    <xf numFmtId="41" fontId="7" fillId="0" borderId="0" xfId="1" applyNumberFormat="1" applyFont="1" applyAlignment="1" applyProtection="1">
      <alignment horizontal="right" vertical="top" wrapText="1"/>
      <protection locked="0"/>
    </xf>
    <xf numFmtId="41" fontId="5" fillId="2" borderId="8" xfId="1" applyNumberFormat="1" applyFont="1" applyFill="1" applyBorder="1" applyAlignment="1" applyProtection="1">
      <alignment wrapText="1"/>
    </xf>
    <xf numFmtId="41" fontId="9" fillId="0" borderId="0" xfId="1" applyNumberFormat="1" applyFont="1" applyAlignment="1" applyProtection="1">
      <protection locked="0"/>
    </xf>
    <xf numFmtId="41" fontId="10" fillId="0" borderId="12" xfId="1" applyNumberFormat="1" applyFont="1" applyBorder="1" applyAlignment="1" applyProtection="1">
      <protection locked="0"/>
    </xf>
    <xf numFmtId="41" fontId="10" fillId="2" borderId="11" xfId="1" applyNumberFormat="1" applyFont="1" applyFill="1" applyBorder="1" applyAlignment="1" applyProtection="1">
      <alignment horizontal="center" wrapText="1"/>
    </xf>
    <xf numFmtId="41" fontId="6" fillId="0" borderId="0" xfId="1" applyNumberFormat="1" applyFont="1" applyBorder="1" applyAlignment="1" applyProtection="1">
      <protection locked="0"/>
    </xf>
    <xf numFmtId="41" fontId="10" fillId="2" borderId="9" xfId="1" applyNumberFormat="1" applyFont="1" applyFill="1" applyBorder="1" applyAlignment="1" applyProtection="1">
      <alignment horizontal="right" wrapText="1"/>
    </xf>
    <xf numFmtId="41" fontId="10" fillId="0" borderId="2" xfId="1" applyNumberFormat="1" applyFont="1" applyBorder="1" applyAlignment="1" applyProtection="1">
      <alignment horizontal="right" wrapText="1"/>
      <protection locked="0"/>
    </xf>
    <xf numFmtId="41" fontId="10" fillId="2" borderId="8" xfId="1" applyNumberFormat="1" applyFont="1" applyFill="1" applyBorder="1" applyAlignment="1" applyProtection="1">
      <alignment horizontal="right" wrapText="1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164" fontId="6" fillId="0" borderId="3" xfId="1" applyNumberFormat="1" applyFont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41" fontId="13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protection locked="0"/>
    </xf>
    <xf numFmtId="0" fontId="12" fillId="0" borderId="13" xfId="0" applyFont="1" applyBorder="1" applyProtection="1"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1" fontId="13" fillId="3" borderId="0" xfId="1" applyNumberFormat="1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1" fontId="8" fillId="0" borderId="0" xfId="1" applyNumberFormat="1" applyFont="1" applyBorder="1" applyAlignment="1" applyProtection="1">
      <alignment horizontal="right" vertical="center" wrapText="1"/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41" fontId="5" fillId="2" borderId="25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left" vertical="top"/>
      <protection locked="0"/>
    </xf>
    <xf numFmtId="41" fontId="1" fillId="0" borderId="0" xfId="1" applyNumberFormat="1" applyFont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6" fontId="5" fillId="0" borderId="3" xfId="0" applyNumberFormat="1" applyFont="1" applyFill="1" applyBorder="1"/>
    <xf numFmtId="0" fontId="23" fillId="0" borderId="1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quotePrefix="1" applyFont="1" applyBorder="1" applyAlignment="1" applyProtection="1">
      <protection locked="0"/>
    </xf>
    <xf numFmtId="0" fontId="5" fillId="0" borderId="23" xfId="0" applyFont="1" applyBorder="1" applyAlignment="1" applyProtection="1">
      <protection locked="0"/>
    </xf>
    <xf numFmtId="15" fontId="5" fillId="0" borderId="22" xfId="0" quotePrefix="1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41" fontId="6" fillId="0" borderId="1" xfId="1" applyNumberFormat="1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 applyProtection="1">
      <alignment horizontal="center" vertical="top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41" fontId="12" fillId="0" borderId="0" xfId="1" applyNumberFormat="1" applyFont="1" applyProtection="1">
      <protection locked="0"/>
    </xf>
    <xf numFmtId="0" fontId="24" fillId="0" borderId="15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20" fillId="0" borderId="14" xfId="0" applyFont="1" applyBorder="1" applyAlignment="1" applyProtection="1">
      <alignment vertical="top" wrapText="1"/>
      <protection locked="0"/>
    </xf>
    <xf numFmtId="41" fontId="16" fillId="0" borderId="0" xfId="1" applyNumberFormat="1" applyFont="1" applyBorder="1" applyAlignment="1" applyProtection="1">
      <alignment horizontal="left" wrapText="1"/>
      <protection locked="0"/>
    </xf>
    <xf numFmtId="41" fontId="5" fillId="0" borderId="15" xfId="1" applyNumberFormat="1" applyFont="1" applyBorder="1" applyAlignment="1" applyProtection="1">
      <alignment horizontal="right" vertical="top" wrapText="1"/>
      <protection locked="0"/>
    </xf>
    <xf numFmtId="41" fontId="11" fillId="0" borderId="13" xfId="1" applyNumberFormat="1" applyFont="1" applyBorder="1" applyAlignment="1" applyProtection="1">
      <alignment horizontal="right" vertical="center" wrapText="1"/>
      <protection locked="0"/>
    </xf>
    <xf numFmtId="41" fontId="1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1" fontId="6" fillId="0" borderId="16" xfId="1" applyNumberFormat="1" applyFont="1" applyBorder="1" applyAlignment="1" applyProtection="1">
      <alignment horizontal="left" vertical="center" wrapText="1"/>
      <protection locked="0"/>
    </xf>
    <xf numFmtId="41" fontId="6" fillId="0" borderId="12" xfId="1" applyNumberFormat="1" applyFont="1" applyBorder="1" applyAlignment="1" applyProtection="1">
      <alignment horizontal="left" vertical="center" wrapText="1"/>
      <protection locked="0"/>
    </xf>
    <xf numFmtId="41" fontId="6" fillId="0" borderId="17" xfId="1" applyNumberFormat="1" applyFont="1" applyBorder="1" applyAlignment="1" applyProtection="1">
      <alignment horizontal="left" vertical="center" wrapText="1"/>
      <protection locked="0"/>
    </xf>
    <xf numFmtId="166" fontId="5" fillId="2" borderId="1" xfId="1" applyNumberFormat="1" applyFont="1" applyFill="1" applyBorder="1" applyAlignment="1" applyProtection="1">
      <alignment wrapText="1"/>
    </xf>
    <xf numFmtId="166" fontId="5" fillId="0" borderId="1" xfId="1" applyNumberFormat="1" applyFont="1" applyFill="1" applyBorder="1" applyAlignment="1" applyProtection="1">
      <alignment wrapText="1"/>
    </xf>
    <xf numFmtId="164" fontId="0" fillId="0" borderId="0" xfId="0" applyNumberFormat="1"/>
    <xf numFmtId="41" fontId="12" fillId="0" borderId="0" xfId="0" applyNumberFormat="1" applyFont="1" applyProtection="1">
      <protection locked="0"/>
    </xf>
    <xf numFmtId="43" fontId="12" fillId="0" borderId="0" xfId="0" applyNumberFormat="1" applyFont="1" applyProtection="1">
      <protection locked="0"/>
    </xf>
    <xf numFmtId="41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25</xdr:row>
      <xdr:rowOff>0</xdr:rowOff>
    </xdr:from>
    <xdr:to>
      <xdr:col>6</xdr:col>
      <xdr:colOff>95250</xdr:colOff>
      <xdr:row>25</xdr:row>
      <xdr:rowOff>0</xdr:rowOff>
    </xdr:to>
    <xdr:sp macro="" textlink="">
      <xdr:nvSpPr>
        <xdr:cNvPr id="2092" name="Rectangle 3"/>
        <xdr:cNvSpPr>
          <a:spLocks noChangeArrowheads="1"/>
        </xdr:cNvSpPr>
      </xdr:nvSpPr>
      <xdr:spPr bwMode="auto">
        <a:xfrm>
          <a:off x="5514975" y="504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3" name="Rectangle 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58</xdr:row>
      <xdr:rowOff>190500</xdr:rowOff>
    </xdr:from>
    <xdr:to>
      <xdr:col>8</xdr:col>
      <xdr:colOff>104775</xdr:colOff>
      <xdr:row>58</xdr:row>
      <xdr:rowOff>285750</xdr:rowOff>
    </xdr:to>
    <xdr:sp macro="" textlink="">
      <xdr:nvSpPr>
        <xdr:cNvPr id="2094" name="Rectangle 8"/>
        <xdr:cNvSpPr>
          <a:spLocks noChangeArrowheads="1"/>
        </xdr:cNvSpPr>
      </xdr:nvSpPr>
      <xdr:spPr bwMode="auto">
        <a:xfrm>
          <a:off x="6648450" y="108299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66</xdr:row>
      <xdr:rowOff>190500</xdr:rowOff>
    </xdr:from>
    <xdr:to>
      <xdr:col>8</xdr:col>
      <xdr:colOff>104775</xdr:colOff>
      <xdr:row>66</xdr:row>
      <xdr:rowOff>285750</xdr:rowOff>
    </xdr:to>
    <xdr:sp macro="" textlink="">
      <xdr:nvSpPr>
        <xdr:cNvPr id="2095" name="Rectangle 10"/>
        <xdr:cNvSpPr>
          <a:spLocks noChangeArrowheads="1"/>
        </xdr:cNvSpPr>
      </xdr:nvSpPr>
      <xdr:spPr bwMode="auto">
        <a:xfrm>
          <a:off x="6648450" y="126682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28</xdr:row>
      <xdr:rowOff>0</xdr:rowOff>
    </xdr:from>
    <xdr:to>
      <xdr:col>6</xdr:col>
      <xdr:colOff>95250</xdr:colOff>
      <xdr:row>28</xdr:row>
      <xdr:rowOff>0</xdr:rowOff>
    </xdr:to>
    <xdr:sp macro="" textlink="">
      <xdr:nvSpPr>
        <xdr:cNvPr id="2096" name="Rectangle 13"/>
        <xdr:cNvSpPr>
          <a:spLocks noChangeArrowheads="1"/>
        </xdr:cNvSpPr>
      </xdr:nvSpPr>
      <xdr:spPr bwMode="auto">
        <a:xfrm>
          <a:off x="5514975" y="5610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7" name="Rectangle 1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2</xdr:row>
      <xdr:rowOff>76200</xdr:rowOff>
    </xdr:to>
    <xdr:pic>
      <xdr:nvPicPr>
        <xdr:cNvPr id="20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topLeftCell="A4" zoomScaleNormal="100" workbookViewId="0">
      <selection activeCell="B86" sqref="B86:D86"/>
    </sheetView>
  </sheetViews>
  <sheetFormatPr defaultRowHeight="12.75" x14ac:dyDescent="0.2"/>
  <cols>
    <col min="1" max="1" width="31.7109375" style="2" customWidth="1"/>
    <col min="2" max="2" width="15.42578125" style="79" customWidth="1"/>
    <col min="3" max="3" width="1.7109375" style="2" customWidth="1"/>
    <col min="4" max="4" width="15.42578125" style="2" customWidth="1"/>
    <col min="5" max="5" width="1.5703125" style="2" customWidth="1"/>
    <col min="6" max="6" width="15.42578125" style="2" customWidth="1"/>
    <col min="7" max="7" width="1.42578125" style="2" customWidth="1"/>
    <col min="8" max="8" width="15.42578125" style="2" customWidth="1"/>
    <col min="9" max="9" width="1.5703125" style="2" customWidth="1"/>
    <col min="10" max="10" width="14.7109375" style="1" customWidth="1"/>
    <col min="11" max="16384" width="9.140625" style="2"/>
  </cols>
  <sheetData>
    <row r="1" spans="1:10" ht="12.75" customHeight="1" x14ac:dyDescent="0.2">
      <c r="A1" s="172"/>
      <c r="B1" s="156" t="s">
        <v>52</v>
      </c>
      <c r="C1" s="178"/>
      <c r="D1" s="178"/>
      <c r="E1" s="178"/>
      <c r="F1" s="157"/>
      <c r="G1" s="156">
        <v>309769</v>
      </c>
      <c r="H1" s="157"/>
      <c r="J1" s="147" t="s">
        <v>32</v>
      </c>
    </row>
    <row r="2" spans="1:10" ht="15" customHeight="1" x14ac:dyDescent="0.2">
      <c r="A2" s="172"/>
      <c r="B2" s="158"/>
      <c r="C2" s="179"/>
      <c r="D2" s="179"/>
      <c r="E2" s="179"/>
      <c r="F2" s="159"/>
      <c r="G2" s="158">
        <v>309769</v>
      </c>
      <c r="H2" s="159"/>
      <c r="J2" s="148"/>
    </row>
    <row r="3" spans="1:10" ht="24" customHeight="1" x14ac:dyDescent="0.2">
      <c r="A3" s="172"/>
      <c r="B3" s="161" t="s">
        <v>36</v>
      </c>
      <c r="C3" s="161"/>
      <c r="D3" s="161"/>
      <c r="E3" s="161"/>
      <c r="F3" s="161"/>
      <c r="G3" s="161"/>
      <c r="H3" s="161"/>
      <c r="J3" s="148"/>
    </row>
    <row r="4" spans="1:10" ht="14.25" customHeight="1" x14ac:dyDescent="0.2">
      <c r="A4" s="172"/>
      <c r="B4" s="166" t="s">
        <v>45</v>
      </c>
      <c r="C4" s="167"/>
      <c r="D4" s="162" t="s">
        <v>13</v>
      </c>
      <c r="E4" s="163"/>
      <c r="F4" s="164" t="s">
        <v>14</v>
      </c>
      <c r="G4" s="162" t="s">
        <v>15</v>
      </c>
      <c r="H4" s="163"/>
      <c r="J4" s="148"/>
    </row>
    <row r="5" spans="1:10" ht="16.5" customHeight="1" x14ac:dyDescent="0.2">
      <c r="A5" s="172"/>
      <c r="B5" s="168"/>
      <c r="C5" s="169"/>
      <c r="D5" s="150" t="s">
        <v>72</v>
      </c>
      <c r="E5" s="151"/>
      <c r="F5" s="165"/>
      <c r="G5" s="152" t="s">
        <v>73</v>
      </c>
      <c r="H5" s="153"/>
      <c r="J5" s="149"/>
    </row>
    <row r="6" spans="1:10" x14ac:dyDescent="0.2">
      <c r="H6" s="105"/>
    </row>
    <row r="7" spans="1:10" customFormat="1" ht="20.25" x14ac:dyDescent="0.3">
      <c r="A7" s="104" t="s">
        <v>35</v>
      </c>
      <c r="B7" s="107"/>
      <c r="C7" s="104"/>
      <c r="D7" s="104"/>
      <c r="E7" s="104"/>
      <c r="F7" s="104"/>
      <c r="G7" s="104"/>
      <c r="H7" s="104"/>
      <c r="I7" s="74"/>
      <c r="J7" s="75"/>
    </row>
    <row r="8" spans="1:10" customFormat="1" ht="30" x14ac:dyDescent="0.25">
      <c r="A8" s="106"/>
      <c r="B8" s="3" t="s">
        <v>0</v>
      </c>
      <c r="C8" s="3"/>
      <c r="D8" s="3" t="s">
        <v>1</v>
      </c>
      <c r="E8" s="3"/>
      <c r="F8" s="3" t="s">
        <v>19</v>
      </c>
      <c r="G8" s="3"/>
      <c r="H8" s="3" t="s">
        <v>20</v>
      </c>
      <c r="I8" s="4"/>
      <c r="J8" s="71" t="s">
        <v>26</v>
      </c>
    </row>
    <row r="9" spans="1:10" customFormat="1" ht="24" x14ac:dyDescent="0.25">
      <c r="A9" s="5"/>
      <c r="B9" s="80" t="s">
        <v>49</v>
      </c>
      <c r="C9" s="7"/>
      <c r="D9" s="6" t="s">
        <v>2</v>
      </c>
      <c r="E9" s="7"/>
      <c r="F9" s="6" t="s">
        <v>2</v>
      </c>
      <c r="G9" s="7"/>
      <c r="H9" s="6" t="s">
        <v>2</v>
      </c>
      <c r="I9" s="8"/>
      <c r="J9" s="6" t="s">
        <v>2</v>
      </c>
    </row>
    <row r="10" spans="1:10" customFormat="1" ht="15" x14ac:dyDescent="0.25">
      <c r="A10" s="72" t="s">
        <v>18</v>
      </c>
      <c r="B10" s="81"/>
      <c r="C10" s="9"/>
      <c r="D10" s="9"/>
      <c r="E10" s="9"/>
      <c r="F10" s="9"/>
      <c r="G10" s="9"/>
      <c r="H10" s="9"/>
      <c r="I10" s="10"/>
      <c r="J10" s="1"/>
    </row>
    <row r="11" spans="1:10" customFormat="1" x14ac:dyDescent="0.2">
      <c r="A11" s="109" t="s">
        <v>53</v>
      </c>
      <c r="B11" s="82">
        <v>12000</v>
      </c>
      <c r="C11" s="13"/>
      <c r="D11" s="12">
        <v>0</v>
      </c>
      <c r="E11" s="13"/>
      <c r="F11" s="12">
        <v>0</v>
      </c>
      <c r="G11" s="13"/>
      <c r="H11" s="56">
        <f>F11+D11+B11</f>
        <v>12000</v>
      </c>
      <c r="I11" s="8"/>
      <c r="J11" s="82">
        <v>11000</v>
      </c>
    </row>
    <row r="12" spans="1:10" customFormat="1" x14ac:dyDescent="0.2">
      <c r="A12" s="109" t="s">
        <v>74</v>
      </c>
      <c r="B12" s="82">
        <v>6274</v>
      </c>
      <c r="C12" s="13"/>
      <c r="D12" s="12">
        <v>0</v>
      </c>
      <c r="E12" s="13"/>
      <c r="F12" s="12">
        <v>0</v>
      </c>
      <c r="G12" s="13"/>
      <c r="H12" s="56">
        <f t="shared" ref="H12:H19" si="0">F12+D12+B12</f>
        <v>6274</v>
      </c>
      <c r="I12" s="8"/>
      <c r="J12" s="82">
        <v>12927.5</v>
      </c>
    </row>
    <row r="13" spans="1:10" customFormat="1" x14ac:dyDescent="0.2">
      <c r="A13" s="109" t="s">
        <v>54</v>
      </c>
      <c r="B13" s="82">
        <v>10900</v>
      </c>
      <c r="C13" s="13"/>
      <c r="D13" s="12">
        <v>0</v>
      </c>
      <c r="E13" s="13"/>
      <c r="F13" s="12">
        <v>0</v>
      </c>
      <c r="G13" s="13"/>
      <c r="H13" s="56">
        <f t="shared" si="0"/>
        <v>10900</v>
      </c>
      <c r="I13" s="8"/>
      <c r="J13" s="82">
        <v>749</v>
      </c>
    </row>
    <row r="14" spans="1:10" customFormat="1" x14ac:dyDescent="0.2">
      <c r="A14" s="109" t="s">
        <v>75</v>
      </c>
      <c r="B14" s="82">
        <v>5.3</v>
      </c>
      <c r="C14" s="13"/>
      <c r="D14" s="12">
        <v>0</v>
      </c>
      <c r="E14" s="13"/>
      <c r="F14" s="12">
        <v>0</v>
      </c>
      <c r="G14" s="13"/>
      <c r="H14" s="56">
        <f t="shared" si="0"/>
        <v>5.3</v>
      </c>
      <c r="I14" s="8"/>
      <c r="J14" s="82">
        <v>8.0399999999999991</v>
      </c>
    </row>
    <row r="15" spans="1:10" customFormat="1" x14ac:dyDescent="0.2">
      <c r="A15" s="109" t="s">
        <v>76</v>
      </c>
      <c r="B15" s="82">
        <v>19.600000000000001</v>
      </c>
      <c r="C15" s="13"/>
      <c r="D15" s="12"/>
      <c r="E15" s="13"/>
      <c r="F15" s="12">
        <v>0</v>
      </c>
      <c r="G15" s="13"/>
      <c r="H15" s="56">
        <f t="shared" si="0"/>
        <v>19.600000000000001</v>
      </c>
      <c r="I15" s="8"/>
      <c r="J15" s="82">
        <v>4.0999999999999996</v>
      </c>
    </row>
    <row r="16" spans="1:10" customFormat="1" x14ac:dyDescent="0.2">
      <c r="A16" s="131" t="s">
        <v>79</v>
      </c>
      <c r="B16" s="82">
        <v>434.92</v>
      </c>
      <c r="C16" s="13"/>
      <c r="D16" s="12">
        <v>0</v>
      </c>
      <c r="E16" s="13"/>
      <c r="F16" s="12">
        <v>0</v>
      </c>
      <c r="G16" s="13"/>
      <c r="H16" s="56">
        <f t="shared" si="0"/>
        <v>434.92</v>
      </c>
      <c r="I16" s="8"/>
      <c r="J16" s="12"/>
    </row>
    <row r="17" spans="1:10" customFormat="1" x14ac:dyDescent="0.2">
      <c r="A17" s="109" t="s">
        <v>77</v>
      </c>
      <c r="B17" s="82">
        <v>1000</v>
      </c>
      <c r="C17" s="13"/>
      <c r="D17" s="12">
        <v>0</v>
      </c>
      <c r="E17" s="13"/>
      <c r="F17" s="12">
        <v>0</v>
      </c>
      <c r="G17" s="13"/>
      <c r="H17" s="56">
        <f t="shared" si="0"/>
        <v>1000</v>
      </c>
      <c r="I17" s="8"/>
      <c r="J17" s="82"/>
    </row>
    <row r="18" spans="1:10" customFormat="1" x14ac:dyDescent="0.2">
      <c r="A18" s="109"/>
      <c r="B18" s="82"/>
      <c r="C18" s="13"/>
      <c r="D18" s="12"/>
      <c r="E18" s="13"/>
      <c r="F18" s="12"/>
      <c r="G18" s="13"/>
      <c r="H18" s="56">
        <f t="shared" si="0"/>
        <v>0</v>
      </c>
      <c r="I18" s="8"/>
      <c r="J18" s="12"/>
    </row>
    <row r="19" spans="1:10" customFormat="1" x14ac:dyDescent="0.2">
      <c r="A19" s="129"/>
      <c r="B19" s="136"/>
      <c r="C19" s="13"/>
      <c r="D19" s="12">
        <v>0</v>
      </c>
      <c r="E19" s="13"/>
      <c r="F19" s="12">
        <v>0</v>
      </c>
      <c r="G19" s="13"/>
      <c r="H19" s="56">
        <f t="shared" si="0"/>
        <v>0</v>
      </c>
      <c r="I19" s="8"/>
      <c r="J19" s="12"/>
    </row>
    <row r="20" spans="1:10" customFormat="1" ht="30.75" thickBot="1" x14ac:dyDescent="0.25">
      <c r="A20" s="15" t="s">
        <v>48</v>
      </c>
      <c r="B20" s="130">
        <f>SUM(B11:B19)</f>
        <v>30633.819999999996</v>
      </c>
      <c r="C20" s="16"/>
      <c r="D20" s="57">
        <f>SUM(D11:D19)</f>
        <v>0</v>
      </c>
      <c r="E20" s="13"/>
      <c r="F20" s="57">
        <f>SUM(F11:F19)</f>
        <v>0</v>
      </c>
      <c r="G20" s="13"/>
      <c r="H20" s="57">
        <f>IF((B20+D20+F20)=SUM(H11:H19),B20+D20+F20,"Cross Add Error")</f>
        <v>30633.819999999996</v>
      </c>
      <c r="I20" s="8"/>
      <c r="J20" s="57">
        <f>SUM(J11:J19)</f>
        <v>24688.639999999999</v>
      </c>
    </row>
    <row r="21" spans="1:10" customFormat="1" ht="6.75" customHeight="1" thickTop="1" x14ac:dyDescent="0.2">
      <c r="A21" s="17"/>
      <c r="B21" s="84"/>
      <c r="C21" s="17"/>
      <c r="D21" s="17"/>
      <c r="E21" s="17"/>
      <c r="F21" s="8"/>
      <c r="G21" s="17"/>
      <c r="H21" s="8"/>
      <c r="I21" s="8"/>
      <c r="J21" s="1"/>
    </row>
    <row r="22" spans="1:10" customFormat="1" ht="30" x14ac:dyDescent="0.25">
      <c r="A22" s="119" t="s">
        <v>50</v>
      </c>
      <c r="B22" s="81"/>
      <c r="C22" s="9"/>
      <c r="D22" s="9"/>
      <c r="E22" s="9"/>
      <c r="F22" s="9"/>
      <c r="G22" s="9"/>
      <c r="H22" s="9"/>
      <c r="I22" s="10"/>
      <c r="J22" s="1"/>
    </row>
    <row r="23" spans="1:10" customFormat="1" ht="15" x14ac:dyDescent="0.25">
      <c r="A23" s="119"/>
      <c r="B23" s="82">
        <v>0</v>
      </c>
      <c r="C23" s="9"/>
      <c r="D23" s="82">
        <v>0</v>
      </c>
      <c r="E23" s="9"/>
      <c r="F23" s="82">
        <v>0</v>
      </c>
      <c r="G23" s="9"/>
      <c r="H23" s="56">
        <f>B23+D23+F23</f>
        <v>0</v>
      </c>
      <c r="I23" s="10"/>
      <c r="J23" s="82"/>
    </row>
    <row r="24" spans="1:10" customFormat="1" x14ac:dyDescent="0.2">
      <c r="A24" s="109"/>
      <c r="B24" s="82">
        <v>0</v>
      </c>
      <c r="C24" s="18"/>
      <c r="D24" s="82">
        <v>0</v>
      </c>
      <c r="E24" s="18"/>
      <c r="F24" s="82">
        <v>0</v>
      </c>
      <c r="G24" s="19"/>
      <c r="H24" s="56">
        <f>B24+D24+F24</f>
        <v>0</v>
      </c>
      <c r="I24" s="8"/>
      <c r="J24" s="82">
        <v>0</v>
      </c>
    </row>
    <row r="25" spans="1:10" customFormat="1" ht="15.75" thickBot="1" x14ac:dyDescent="0.25">
      <c r="A25" s="15" t="s">
        <v>33</v>
      </c>
      <c r="B25" s="83">
        <f>SUM(B23:B24)</f>
        <v>0</v>
      </c>
      <c r="C25" s="9"/>
      <c r="D25" s="83">
        <f>SUM(D23:D24)</f>
        <v>0</v>
      </c>
      <c r="E25" s="9"/>
      <c r="F25" s="83">
        <f>SUM(F23:F24)</f>
        <v>0</v>
      </c>
      <c r="G25" s="9"/>
      <c r="H25" s="57">
        <f>IF((B25+D25+F25)=SUM(H23:H24),B25+D25+F25,"Cross Add Error")</f>
        <v>0</v>
      </c>
      <c r="I25" s="9"/>
      <c r="J25" s="83">
        <f>SUM(J23:J24)</f>
        <v>0</v>
      </c>
    </row>
    <row r="26" spans="1:10" customFormat="1" ht="14.25" thickTop="1" thickBot="1" x14ac:dyDescent="0.25">
      <c r="A26" s="120"/>
      <c r="B26" s="85"/>
      <c r="C26" s="18"/>
      <c r="D26" s="76"/>
      <c r="E26" s="18"/>
      <c r="F26" s="76"/>
      <c r="G26" s="19"/>
      <c r="H26" s="77"/>
      <c r="I26" s="8"/>
      <c r="J26" s="1"/>
    </row>
    <row r="27" spans="1:10" customFormat="1" ht="16.5" thickTop="1" thickBot="1" x14ac:dyDescent="0.25">
      <c r="A27" s="15" t="s">
        <v>28</v>
      </c>
      <c r="B27" s="90">
        <f>B20+B25</f>
        <v>30633.819999999996</v>
      </c>
      <c r="C27" s="9"/>
      <c r="D27" s="90">
        <f>D20+D25</f>
        <v>0</v>
      </c>
      <c r="E27" s="9"/>
      <c r="F27" s="90">
        <f>F20+F25</f>
        <v>0</v>
      </c>
      <c r="G27" s="9"/>
      <c r="H27" s="57">
        <f>IF((B27+D27+F27)=(H20+H25),B27+D27+F27,"Cross Add Error")</f>
        <v>30633.819999999996</v>
      </c>
      <c r="I27" s="9"/>
      <c r="J27" s="90">
        <f>J20+J25</f>
        <v>24688.639999999999</v>
      </c>
    </row>
    <row r="28" spans="1:10" customFormat="1" ht="13.5" thickTop="1" x14ac:dyDescent="0.2">
      <c r="A28" s="2"/>
      <c r="B28" s="79"/>
      <c r="C28" s="2"/>
      <c r="D28" s="2"/>
      <c r="E28" s="2"/>
      <c r="F28" s="2"/>
      <c r="G28" s="2"/>
      <c r="H28" s="2"/>
      <c r="I28" s="2"/>
      <c r="J28" s="1"/>
    </row>
    <row r="29" spans="1:10" customFormat="1" ht="15" x14ac:dyDescent="0.2">
      <c r="A29" s="73" t="s">
        <v>21</v>
      </c>
      <c r="B29" s="86"/>
      <c r="C29" s="21"/>
      <c r="D29" s="21"/>
      <c r="E29" s="21"/>
      <c r="F29" s="21"/>
      <c r="G29" s="21"/>
      <c r="H29" s="155"/>
      <c r="I29" s="155"/>
      <c r="J29" s="22"/>
    </row>
    <row r="30" spans="1:10" customFormat="1" x14ac:dyDescent="0.2">
      <c r="A30" s="110" t="s">
        <v>55</v>
      </c>
      <c r="B30" s="33">
        <v>4344.4399999999996</v>
      </c>
      <c r="C30" s="24"/>
      <c r="D30" s="23">
        <v>0</v>
      </c>
      <c r="E30" s="25"/>
      <c r="F30" s="23">
        <v>0</v>
      </c>
      <c r="G30" s="25"/>
      <c r="H30" s="58">
        <f t="shared" ref="H30:H38" si="1">F30+D30+B30</f>
        <v>4344.4399999999996</v>
      </c>
      <c r="I30" s="26"/>
      <c r="J30" s="23">
        <v>4863.18</v>
      </c>
    </row>
    <row r="31" spans="1:10" customFormat="1" x14ac:dyDescent="0.2">
      <c r="A31" s="110" t="s">
        <v>56</v>
      </c>
      <c r="B31" s="33">
        <v>8368.17</v>
      </c>
      <c r="C31" s="24"/>
      <c r="D31" s="23">
        <v>0</v>
      </c>
      <c r="E31" s="25"/>
      <c r="F31" s="23">
        <v>0</v>
      </c>
      <c r="G31" s="25"/>
      <c r="H31" s="58">
        <f t="shared" si="1"/>
        <v>8368.17</v>
      </c>
      <c r="I31" s="26"/>
      <c r="J31" s="23">
        <v>10709.78</v>
      </c>
    </row>
    <row r="32" spans="1:10" customFormat="1" x14ac:dyDescent="0.2">
      <c r="A32" s="110" t="s">
        <v>57</v>
      </c>
      <c r="B32" s="33">
        <v>65.72</v>
      </c>
      <c r="C32" s="24"/>
      <c r="D32" s="23">
        <v>0</v>
      </c>
      <c r="E32" s="25"/>
      <c r="F32" s="23">
        <v>0</v>
      </c>
      <c r="G32" s="25"/>
      <c r="H32" s="58">
        <f t="shared" si="1"/>
        <v>65.72</v>
      </c>
      <c r="I32" s="26"/>
      <c r="J32" s="23">
        <v>57.16</v>
      </c>
    </row>
    <row r="33" spans="1:13" customFormat="1" x14ac:dyDescent="0.2">
      <c r="A33" s="110" t="s">
        <v>58</v>
      </c>
      <c r="B33" s="33">
        <v>70.069999999999993</v>
      </c>
      <c r="C33" s="24"/>
      <c r="D33" s="23">
        <v>0</v>
      </c>
      <c r="E33" s="25"/>
      <c r="F33" s="23">
        <v>0</v>
      </c>
      <c r="G33" s="25"/>
      <c r="H33" s="58">
        <f t="shared" si="1"/>
        <v>70.069999999999993</v>
      </c>
      <c r="I33" s="26"/>
      <c r="J33" s="23">
        <v>99.669999999999987</v>
      </c>
    </row>
    <row r="34" spans="1:13" customFormat="1" x14ac:dyDescent="0.2">
      <c r="A34" s="110" t="s">
        <v>59</v>
      </c>
      <c r="B34" s="33">
        <v>0</v>
      </c>
      <c r="C34" s="24"/>
      <c r="D34" s="23">
        <v>0</v>
      </c>
      <c r="E34" s="25"/>
      <c r="F34" s="23">
        <v>0</v>
      </c>
      <c r="G34" s="25"/>
      <c r="H34" s="58">
        <f t="shared" si="1"/>
        <v>0</v>
      </c>
      <c r="I34" s="26"/>
      <c r="J34" s="23">
        <v>0</v>
      </c>
    </row>
    <row r="35" spans="1:13" customFormat="1" x14ac:dyDescent="0.2">
      <c r="A35" s="110" t="s">
        <v>60</v>
      </c>
      <c r="B35" s="33">
        <v>3791.28</v>
      </c>
      <c r="C35" s="24"/>
      <c r="D35" s="23">
        <v>0</v>
      </c>
      <c r="E35" s="25"/>
      <c r="F35" s="23">
        <v>0</v>
      </c>
      <c r="G35" s="25"/>
      <c r="H35" s="58">
        <f t="shared" si="1"/>
        <v>3791.28</v>
      </c>
      <c r="I35" s="26"/>
      <c r="J35" s="23">
        <v>2504.37</v>
      </c>
    </row>
    <row r="36" spans="1:13" customFormat="1" x14ac:dyDescent="0.2">
      <c r="A36" s="131" t="s">
        <v>79</v>
      </c>
      <c r="B36" s="194"/>
      <c r="C36" s="24"/>
      <c r="D36" s="23"/>
      <c r="E36" s="25"/>
      <c r="F36" s="23"/>
      <c r="G36" s="25"/>
      <c r="H36" s="193">
        <f t="shared" si="1"/>
        <v>0</v>
      </c>
      <c r="I36" s="26"/>
      <c r="J36" s="23"/>
    </row>
    <row r="37" spans="1:13" customFormat="1" x14ac:dyDescent="0.2">
      <c r="A37" s="110" t="s">
        <v>78</v>
      </c>
      <c r="B37" s="33">
        <v>120</v>
      </c>
      <c r="C37" s="24"/>
      <c r="D37" s="23"/>
      <c r="E37" s="25"/>
      <c r="F37" s="23"/>
      <c r="G37" s="25"/>
      <c r="H37" s="58">
        <f t="shared" si="1"/>
        <v>120</v>
      </c>
      <c r="I37" s="26"/>
      <c r="J37" s="23"/>
    </row>
    <row r="38" spans="1:13" customFormat="1" x14ac:dyDescent="0.2">
      <c r="A38" s="110"/>
      <c r="B38" s="33"/>
      <c r="C38" s="24"/>
      <c r="D38" s="23">
        <v>0</v>
      </c>
      <c r="E38" s="25"/>
      <c r="F38" s="23">
        <v>0</v>
      </c>
      <c r="G38" s="25"/>
      <c r="H38" s="58">
        <f t="shared" si="1"/>
        <v>0</v>
      </c>
      <c r="I38" s="26"/>
      <c r="J38" s="23">
        <v>0</v>
      </c>
    </row>
    <row r="39" spans="1:13" customFormat="1" ht="15.75" thickBot="1" x14ac:dyDescent="0.25">
      <c r="A39" s="29" t="s">
        <v>27</v>
      </c>
      <c r="B39" s="87">
        <f>SUM(B30:B38)</f>
        <v>16759.68</v>
      </c>
      <c r="C39" s="30"/>
      <c r="D39" s="59">
        <f>SUM(D30:D38)</f>
        <v>0</v>
      </c>
      <c r="E39" s="25"/>
      <c r="F39" s="59">
        <f>SUM(F30:F38)</f>
        <v>0</v>
      </c>
      <c r="G39" s="25"/>
      <c r="H39" s="59">
        <f>IF((B39+D39+F39)=SUM(H30:H38),F39+D39+B39,"Cross Add Error")</f>
        <v>16759.68</v>
      </c>
      <c r="I39" s="26"/>
      <c r="J39" s="59">
        <f>SUM(J30:J38)</f>
        <v>18234.16</v>
      </c>
      <c r="L39" s="198"/>
      <c r="M39" s="198"/>
    </row>
    <row r="40" spans="1:13" customFormat="1" ht="15.75" thickTop="1" x14ac:dyDescent="0.25">
      <c r="A40" s="121"/>
      <c r="B40" s="88"/>
      <c r="C40" s="36"/>
      <c r="D40" s="31"/>
      <c r="E40" s="36"/>
      <c r="F40" s="36"/>
      <c r="G40" s="36"/>
      <c r="H40" s="36"/>
      <c r="I40" s="34"/>
      <c r="J40" s="35"/>
    </row>
    <row r="41" spans="1:13" customFormat="1" ht="30" x14ac:dyDescent="0.2">
      <c r="A41" s="122" t="s">
        <v>51</v>
      </c>
      <c r="B41" s="123"/>
      <c r="C41" s="9"/>
      <c r="D41" s="9"/>
      <c r="E41" s="9"/>
      <c r="F41" s="9"/>
      <c r="G41" s="9"/>
      <c r="H41" s="9"/>
      <c r="I41" s="10"/>
      <c r="J41" s="1"/>
    </row>
    <row r="42" spans="1:13" customFormat="1" ht="15" x14ac:dyDescent="0.2">
      <c r="A42" s="122"/>
      <c r="B42" s="33">
        <v>0</v>
      </c>
      <c r="C42" s="9"/>
      <c r="D42" s="33">
        <v>0</v>
      </c>
      <c r="E42" s="9"/>
      <c r="F42" s="33">
        <v>0</v>
      </c>
      <c r="G42" s="9"/>
      <c r="H42" s="58">
        <f>B42+D42+F42</f>
        <v>0</v>
      </c>
      <c r="I42" s="10"/>
      <c r="J42" s="82"/>
    </row>
    <row r="43" spans="1:13" customFormat="1" x14ac:dyDescent="0.2">
      <c r="A43" s="110"/>
      <c r="B43" s="33">
        <v>0</v>
      </c>
      <c r="C43" s="24"/>
      <c r="D43" s="33">
        <v>0</v>
      </c>
      <c r="E43" s="25"/>
      <c r="F43" s="33">
        <v>0</v>
      </c>
      <c r="G43" s="25"/>
      <c r="H43" s="58">
        <f>B43+D43+F43</f>
        <v>0</v>
      </c>
      <c r="I43" s="26"/>
      <c r="J43" s="23"/>
    </row>
    <row r="44" spans="1:13" customFormat="1" ht="15.75" thickBot="1" x14ac:dyDescent="0.25">
      <c r="A44" s="29" t="s">
        <v>27</v>
      </c>
      <c r="B44" s="87">
        <f>SUM(B42:B43)</f>
        <v>0</v>
      </c>
      <c r="C44" s="9"/>
      <c r="D44" s="87">
        <f>SUM(D42:D43)</f>
        <v>0</v>
      </c>
      <c r="E44" s="9"/>
      <c r="F44" s="87">
        <f>SUM(F42:F43)</f>
        <v>0</v>
      </c>
      <c r="G44" s="9"/>
      <c r="H44" s="59">
        <f>IF((B44+D44+F44)=SUM(H42:H43),F44+D44+B44,"Cross Add Error")</f>
        <v>0</v>
      </c>
      <c r="I44" s="9"/>
      <c r="J44" s="87">
        <f t="shared" ref="J44" si="2">J43</f>
        <v>0</v>
      </c>
    </row>
    <row r="45" spans="1:13" customFormat="1" ht="14.25" thickTop="1" thickBot="1" x14ac:dyDescent="0.25">
      <c r="A45" s="1"/>
      <c r="B45" s="89"/>
      <c r="C45" s="37"/>
      <c r="D45" s="78"/>
      <c r="E45" s="37"/>
      <c r="F45" s="78"/>
      <c r="G45" s="37"/>
      <c r="H45" s="78"/>
      <c r="I45" s="2"/>
      <c r="J45" s="1"/>
    </row>
    <row r="46" spans="1:13" customFormat="1" ht="16.5" thickTop="1" thickBot="1" x14ac:dyDescent="0.25">
      <c r="A46" s="96" t="s">
        <v>34</v>
      </c>
      <c r="B46" s="90">
        <f>B39+B44</f>
        <v>16759.68</v>
      </c>
      <c r="C46" s="9"/>
      <c r="D46" s="90">
        <f t="shared" ref="D46:J46" si="3">D39+D44</f>
        <v>0</v>
      </c>
      <c r="E46" s="9"/>
      <c r="F46" s="90">
        <f t="shared" si="3"/>
        <v>0</v>
      </c>
      <c r="G46" s="9"/>
      <c r="H46" s="59">
        <f>IF((B46+D46+F46)=(H39+H44),F46+D46+B46,"Cross Add Error")</f>
        <v>16759.68</v>
      </c>
      <c r="I46" s="9"/>
      <c r="J46" s="90">
        <f t="shared" si="3"/>
        <v>18234.16</v>
      </c>
    </row>
    <row r="47" spans="1:13" customFormat="1" ht="14.25" thickTop="1" thickBot="1" x14ac:dyDescent="0.25">
      <c r="A47" s="2"/>
      <c r="B47" s="91"/>
      <c r="C47" s="38"/>
      <c r="D47" s="38"/>
      <c r="E47" s="38"/>
      <c r="F47" s="38"/>
      <c r="G47" s="38"/>
      <c r="H47" s="38"/>
      <c r="I47" s="27"/>
      <c r="J47" s="1"/>
    </row>
    <row r="48" spans="1:13" customFormat="1" ht="16.5" thickTop="1" thickBot="1" x14ac:dyDescent="0.25">
      <c r="A48" s="97" t="s">
        <v>29</v>
      </c>
      <c r="B48" s="92">
        <f>+B27-B46</f>
        <v>13874.139999999996</v>
      </c>
      <c r="C48" s="40"/>
      <c r="D48" s="61">
        <f>+D27-D46</f>
        <v>0</v>
      </c>
      <c r="E48" s="41"/>
      <c r="F48" s="61">
        <f>+F27-F46</f>
        <v>0</v>
      </c>
      <c r="G48" s="41"/>
      <c r="H48" s="61">
        <f>IF((B48+D48+F48)=(+H27-H46),F48+D48+B48,"Cross Add Error")</f>
        <v>13874.139999999996</v>
      </c>
      <c r="I48" s="27"/>
      <c r="J48" s="61">
        <f>+J27-J46</f>
        <v>6454.48</v>
      </c>
    </row>
    <row r="49" spans="1:12" customFormat="1" ht="15" x14ac:dyDescent="0.2">
      <c r="A49" s="20" t="s">
        <v>46</v>
      </c>
      <c r="B49" s="194">
        <v>-150</v>
      </c>
      <c r="C49" s="40"/>
      <c r="D49" s="43">
        <v>150</v>
      </c>
      <c r="E49" s="41"/>
      <c r="F49" s="44">
        <v>0</v>
      </c>
      <c r="G49" s="41"/>
      <c r="H49" s="58">
        <f>IF(F49+D49+B49=0,0,"Transfer error")</f>
        <v>0</v>
      </c>
      <c r="I49" s="27"/>
      <c r="J49" s="43">
        <v>0</v>
      </c>
    </row>
    <row r="50" spans="1:12" customFormat="1" ht="15.75" thickBot="1" x14ac:dyDescent="0.25">
      <c r="A50" s="20" t="s">
        <v>30</v>
      </c>
      <c r="B50" s="93">
        <v>16888.7</v>
      </c>
      <c r="C50" s="40"/>
      <c r="D50" s="45">
        <v>3750</v>
      </c>
      <c r="E50" s="41"/>
      <c r="F50" s="46">
        <v>0</v>
      </c>
      <c r="G50" s="41"/>
      <c r="H50" s="62">
        <f>F50+D50+B50</f>
        <v>20638.7</v>
      </c>
      <c r="I50" s="27"/>
      <c r="J50" s="45">
        <v>15865.46</v>
      </c>
      <c r="L50" s="195"/>
    </row>
    <row r="51" spans="1:12" customFormat="1" ht="16.5" thickTop="1" thickBot="1" x14ac:dyDescent="0.25">
      <c r="A51" s="97" t="s">
        <v>3</v>
      </c>
      <c r="B51" s="94">
        <f>+B48+B49+B50</f>
        <v>30612.839999999997</v>
      </c>
      <c r="C51" s="40"/>
      <c r="D51" s="63">
        <f>+D48+D49+D50</f>
        <v>3900</v>
      </c>
      <c r="E51" s="41"/>
      <c r="F51" s="63">
        <f>+F48+F49+F50</f>
        <v>0</v>
      </c>
      <c r="G51" s="41"/>
      <c r="H51" s="60">
        <f>IF((B51+D51+F51)=(H48+H49+H50),B51+D51+F51,"Cross Add Error")</f>
        <v>34512.839999999997</v>
      </c>
      <c r="I51" s="27"/>
      <c r="J51" s="63">
        <f>J50+J48</f>
        <v>22319.94</v>
      </c>
    </row>
    <row r="52" spans="1:12" customFormat="1" ht="13.5" thickTop="1" x14ac:dyDescent="0.2">
      <c r="A52" s="2"/>
      <c r="B52" s="79"/>
      <c r="C52" s="2"/>
      <c r="D52" s="2"/>
      <c r="E52" s="2"/>
      <c r="F52" s="2"/>
      <c r="G52" s="2"/>
      <c r="H52" s="2"/>
      <c r="I52" s="2"/>
      <c r="J52" s="1"/>
    </row>
    <row r="53" spans="1:12" customFormat="1" x14ac:dyDescent="0.2">
      <c r="A53" s="128" t="s">
        <v>65</v>
      </c>
      <c r="B53" s="79"/>
      <c r="C53" s="2"/>
      <c r="D53" s="2"/>
      <c r="E53" s="2"/>
      <c r="F53" s="2"/>
      <c r="G53" s="2"/>
      <c r="H53" s="2"/>
      <c r="I53" s="2"/>
      <c r="J53" s="1"/>
    </row>
    <row r="54" spans="1:12" customFormat="1" x14ac:dyDescent="0.2">
      <c r="A54" s="128">
        <v>1</v>
      </c>
      <c r="B54" s="132" t="s">
        <v>68</v>
      </c>
      <c r="C54" s="2"/>
      <c r="D54" s="2"/>
      <c r="E54" s="2"/>
      <c r="F54" s="2"/>
      <c r="G54" s="2"/>
      <c r="H54" s="2"/>
      <c r="I54" s="2"/>
      <c r="J54" s="1"/>
    </row>
    <row r="55" spans="1:12" customFormat="1" x14ac:dyDescent="0.2">
      <c r="A55" s="128">
        <v>2</v>
      </c>
      <c r="B55" s="132" t="s">
        <v>69</v>
      </c>
      <c r="C55" s="2"/>
      <c r="D55" s="2"/>
      <c r="E55" s="2"/>
      <c r="F55" s="2"/>
      <c r="G55" s="2"/>
      <c r="H55" s="2"/>
      <c r="I55" s="2"/>
      <c r="J55" s="1"/>
    </row>
    <row r="56" spans="1:12" customFormat="1" x14ac:dyDescent="0.2">
      <c r="A56" s="128"/>
      <c r="B56" s="132"/>
      <c r="C56" s="127"/>
      <c r="D56" s="127"/>
      <c r="E56" s="127"/>
      <c r="F56" s="127"/>
      <c r="G56" s="127"/>
      <c r="H56" s="127"/>
      <c r="I56" s="127"/>
      <c r="J56" s="1"/>
    </row>
    <row r="57" spans="1:12" x14ac:dyDescent="0.2">
      <c r="A57" s="128"/>
      <c r="B57" s="132"/>
    </row>
    <row r="58" spans="1:12" s="103" customFormat="1" ht="26.25" customHeight="1" x14ac:dyDescent="0.2">
      <c r="A58" s="99" t="s">
        <v>37</v>
      </c>
      <c r="B58" s="100"/>
      <c r="C58" s="99"/>
      <c r="D58" s="99"/>
      <c r="E58" s="99"/>
      <c r="F58" s="99"/>
      <c r="G58" s="99"/>
      <c r="H58" s="99"/>
      <c r="I58" s="101"/>
      <c r="J58" s="102"/>
    </row>
    <row r="59" spans="1:12" ht="30" x14ac:dyDescent="0.25">
      <c r="A59" s="108" t="s">
        <v>17</v>
      </c>
      <c r="B59" s="181" t="s">
        <v>16</v>
      </c>
      <c r="C59" s="181"/>
      <c r="D59" s="181"/>
      <c r="E59" s="48"/>
      <c r="F59" s="47" t="s">
        <v>4</v>
      </c>
      <c r="H59" s="47" t="s">
        <v>5</v>
      </c>
      <c r="I59" s="27"/>
      <c r="J59" s="47" t="s">
        <v>6</v>
      </c>
    </row>
    <row r="60" spans="1:12" x14ac:dyDescent="0.2">
      <c r="B60" s="182"/>
      <c r="C60" s="182"/>
      <c r="D60" s="182"/>
      <c r="E60" s="50"/>
      <c r="F60" s="49" t="s">
        <v>7</v>
      </c>
      <c r="H60" s="49" t="s">
        <v>7</v>
      </c>
      <c r="I60" s="27"/>
      <c r="J60" s="49" t="s">
        <v>7</v>
      </c>
    </row>
    <row r="61" spans="1:12" ht="20.100000000000001" customHeight="1" x14ac:dyDescent="0.2">
      <c r="A61" s="176" t="s">
        <v>24</v>
      </c>
      <c r="B61" s="173" t="s">
        <v>61</v>
      </c>
      <c r="C61" s="174"/>
      <c r="D61" s="175"/>
      <c r="E61" s="67"/>
      <c r="F61" s="12">
        <v>15026.220000000001</v>
      </c>
      <c r="G61" s="51"/>
      <c r="H61" s="12">
        <v>3900</v>
      </c>
      <c r="I61" s="27"/>
      <c r="J61" s="12">
        <v>0</v>
      </c>
    </row>
    <row r="62" spans="1:12" ht="20.100000000000001" customHeight="1" x14ac:dyDescent="0.2">
      <c r="A62" s="176"/>
      <c r="B62" s="173" t="s">
        <v>62</v>
      </c>
      <c r="C62" s="174"/>
      <c r="D62" s="175"/>
      <c r="E62" s="67"/>
      <c r="F62" s="12">
        <v>13399.53</v>
      </c>
      <c r="G62" s="51"/>
      <c r="H62" s="12"/>
      <c r="I62" s="27"/>
      <c r="J62" s="12"/>
    </row>
    <row r="63" spans="1:12" ht="20.100000000000001" customHeight="1" x14ac:dyDescent="0.2">
      <c r="A63" s="176"/>
      <c r="B63" s="124" t="s">
        <v>63</v>
      </c>
      <c r="C63" s="125"/>
      <c r="D63" s="126"/>
      <c r="E63" s="67"/>
      <c r="F63" s="12">
        <v>1104.1699999999994</v>
      </c>
      <c r="G63" s="51"/>
      <c r="H63" s="12">
        <v>0</v>
      </c>
      <c r="I63" s="27"/>
      <c r="J63" s="12">
        <v>0</v>
      </c>
    </row>
    <row r="64" spans="1:12" ht="20.100000000000001" customHeight="1" thickBot="1" x14ac:dyDescent="0.25">
      <c r="A64" s="176"/>
      <c r="B64" s="173" t="s">
        <v>64</v>
      </c>
      <c r="C64" s="174"/>
      <c r="D64" s="175"/>
      <c r="E64" s="67"/>
      <c r="F64" s="14">
        <v>1082.9200000000003</v>
      </c>
      <c r="G64" s="51"/>
      <c r="H64" s="14">
        <v>0</v>
      </c>
      <c r="I64" s="27"/>
      <c r="J64" s="14">
        <v>0</v>
      </c>
    </row>
    <row r="65" spans="1:13" ht="20.100000000000001" customHeight="1" thickTop="1" thickBot="1" x14ac:dyDescent="0.25">
      <c r="B65" s="183" t="s">
        <v>31</v>
      </c>
      <c r="C65" s="183"/>
      <c r="D65" s="183"/>
      <c r="E65" s="98"/>
      <c r="F65" s="64">
        <f>SUM(F61:F64)</f>
        <v>30612.84</v>
      </c>
      <c r="G65" s="52"/>
      <c r="H65" s="64">
        <f>SUM(H61:H64)</f>
        <v>3900</v>
      </c>
      <c r="I65" s="154"/>
      <c r="J65" s="64">
        <f>SUM(J61:J64)</f>
        <v>0</v>
      </c>
      <c r="L65" s="196"/>
      <c r="M65" s="197"/>
    </row>
    <row r="66" spans="1:13" ht="24" customHeight="1" thickTop="1" x14ac:dyDescent="0.2">
      <c r="B66" s="177" t="s">
        <v>8</v>
      </c>
      <c r="C66" s="177"/>
      <c r="D66" s="177"/>
      <c r="E66" s="66"/>
      <c r="F66" s="65" t="str">
        <f>IF(ROUND(F65,0)&lt;&gt;ROUND(B51,0),"Agreement Error","OK")</f>
        <v>OK</v>
      </c>
      <c r="G66" s="27"/>
      <c r="H66" s="65" t="str">
        <f>IF(ROUND(H65,0)&lt;&gt;ROUND(D51,0),"Agreement Error","OK")</f>
        <v>OK</v>
      </c>
      <c r="I66" s="154"/>
      <c r="J66" s="65" t="str">
        <f>IF(ROUND(J65,0)&lt;&gt;ROUND(F51,0),"Agreement Error","OK")</f>
        <v>OK</v>
      </c>
    </row>
    <row r="67" spans="1:13" ht="30" customHeight="1" x14ac:dyDescent="0.2">
      <c r="B67" s="177"/>
      <c r="C67" s="177"/>
      <c r="D67" s="177"/>
      <c r="E67" s="66"/>
      <c r="F67" s="47" t="s">
        <v>4</v>
      </c>
      <c r="H67" s="47" t="s">
        <v>5</v>
      </c>
      <c r="I67" s="27"/>
      <c r="J67" s="47" t="s">
        <v>6</v>
      </c>
    </row>
    <row r="68" spans="1:13" ht="15" customHeight="1" x14ac:dyDescent="0.25">
      <c r="B68" s="171" t="s">
        <v>47</v>
      </c>
      <c r="C68" s="171"/>
      <c r="D68" s="171"/>
      <c r="E68" s="66"/>
      <c r="F68" s="49" t="s">
        <v>7</v>
      </c>
      <c r="H68" s="49" t="s">
        <v>7</v>
      </c>
      <c r="I68" s="27"/>
      <c r="J68" s="49" t="s">
        <v>7</v>
      </c>
    </row>
    <row r="69" spans="1:13" ht="20.100000000000001" customHeight="1" x14ac:dyDescent="0.2">
      <c r="A69" s="176" t="s">
        <v>23</v>
      </c>
      <c r="B69" s="160"/>
      <c r="C69" s="160"/>
      <c r="D69" s="160"/>
      <c r="E69" s="69"/>
      <c r="F69" s="68">
        <v>0</v>
      </c>
      <c r="G69" s="51"/>
      <c r="H69" s="68">
        <v>0</v>
      </c>
      <c r="I69" s="27"/>
      <c r="J69" s="68">
        <v>0</v>
      </c>
    </row>
    <row r="70" spans="1:13" ht="20.100000000000001" customHeight="1" x14ac:dyDescent="0.2">
      <c r="A70" s="180"/>
      <c r="B70" s="160"/>
      <c r="C70" s="160"/>
      <c r="D70" s="160"/>
      <c r="E70" s="69"/>
      <c r="F70" s="68">
        <v>0</v>
      </c>
      <c r="G70" s="51"/>
      <c r="H70" s="68">
        <v>0</v>
      </c>
      <c r="I70" s="27"/>
      <c r="J70" s="68">
        <v>0</v>
      </c>
    </row>
    <row r="71" spans="1:13" ht="20.100000000000001" customHeight="1" x14ac:dyDescent="0.2">
      <c r="A71" s="180"/>
      <c r="B71" s="160"/>
      <c r="C71" s="160"/>
      <c r="D71" s="160"/>
      <c r="E71" s="69"/>
      <c r="F71" s="68">
        <v>0</v>
      </c>
      <c r="G71" s="51"/>
      <c r="H71" s="68">
        <v>0</v>
      </c>
      <c r="I71" s="27"/>
      <c r="J71" s="68">
        <v>0</v>
      </c>
    </row>
    <row r="72" spans="1:13" ht="20.100000000000001" customHeight="1" x14ac:dyDescent="0.2">
      <c r="A72" s="180"/>
      <c r="B72" s="160"/>
      <c r="C72" s="160"/>
      <c r="D72" s="160"/>
      <c r="E72" s="69"/>
      <c r="F72" s="68">
        <v>0</v>
      </c>
      <c r="G72" s="51"/>
      <c r="H72" s="68">
        <v>0</v>
      </c>
      <c r="I72" s="27"/>
      <c r="J72" s="68">
        <v>0</v>
      </c>
    </row>
    <row r="73" spans="1:13" ht="20.100000000000001" customHeight="1" x14ac:dyDescent="0.2">
      <c r="A73" s="180"/>
      <c r="B73" s="160"/>
      <c r="C73" s="160"/>
      <c r="D73" s="160"/>
      <c r="E73" s="69"/>
      <c r="F73" s="68">
        <v>0</v>
      </c>
      <c r="G73" s="51"/>
      <c r="H73" s="68">
        <v>0</v>
      </c>
      <c r="I73" s="27"/>
      <c r="J73" s="68">
        <v>0</v>
      </c>
    </row>
    <row r="74" spans="1:13" ht="20.100000000000001" customHeight="1" x14ac:dyDescent="0.2">
      <c r="A74" s="180"/>
      <c r="B74" s="160"/>
      <c r="C74" s="160"/>
      <c r="D74" s="160"/>
      <c r="E74" s="69"/>
      <c r="F74" s="68">
        <v>0</v>
      </c>
      <c r="G74" s="51"/>
      <c r="H74" s="68">
        <v>0</v>
      </c>
      <c r="I74" s="27"/>
      <c r="J74" s="68">
        <v>0</v>
      </c>
    </row>
    <row r="75" spans="1:13" x14ac:dyDescent="0.2">
      <c r="B75" s="170"/>
      <c r="C75" s="170"/>
      <c r="D75" s="170"/>
      <c r="E75" s="53"/>
      <c r="G75" s="185"/>
      <c r="I75" s="154"/>
      <c r="J75" s="2"/>
    </row>
    <row r="76" spans="1:13" ht="24" x14ac:dyDescent="0.25">
      <c r="B76" s="171" t="s">
        <v>47</v>
      </c>
      <c r="C76" s="171"/>
      <c r="D76" s="171"/>
      <c r="E76" s="54"/>
      <c r="F76" s="11" t="s">
        <v>38</v>
      </c>
      <c r="G76" s="185"/>
      <c r="H76" s="6" t="s">
        <v>9</v>
      </c>
      <c r="I76" s="154"/>
      <c r="J76" s="6" t="s">
        <v>10</v>
      </c>
    </row>
    <row r="77" spans="1:13" ht="20.100000000000001" customHeight="1" x14ac:dyDescent="0.2">
      <c r="A77" s="176" t="s">
        <v>22</v>
      </c>
      <c r="B77" s="160"/>
      <c r="C77" s="160"/>
      <c r="D77" s="160"/>
      <c r="E77" s="69"/>
      <c r="F77" s="32"/>
      <c r="G77" s="51"/>
      <c r="H77" s="68">
        <v>0</v>
      </c>
      <c r="I77" s="27"/>
      <c r="J77" s="68">
        <v>0</v>
      </c>
    </row>
    <row r="78" spans="1:13" ht="20.100000000000001" customHeight="1" x14ac:dyDescent="0.2">
      <c r="A78" s="180"/>
      <c r="B78" s="160"/>
      <c r="C78" s="160"/>
      <c r="D78" s="160"/>
      <c r="E78" s="69"/>
      <c r="F78" s="28"/>
      <c r="G78" s="51"/>
      <c r="H78" s="68">
        <v>0</v>
      </c>
      <c r="I78" s="27"/>
      <c r="J78" s="68">
        <v>0</v>
      </c>
    </row>
    <row r="79" spans="1:13" ht="20.100000000000001" customHeight="1" x14ac:dyDescent="0.2">
      <c r="A79" s="180"/>
      <c r="B79" s="160"/>
      <c r="C79" s="160"/>
      <c r="D79" s="160"/>
      <c r="E79" s="69"/>
      <c r="F79" s="28"/>
      <c r="G79" s="51"/>
      <c r="H79" s="68">
        <v>0</v>
      </c>
      <c r="I79" s="27"/>
      <c r="J79" s="68">
        <v>0</v>
      </c>
    </row>
    <row r="80" spans="1:13" ht="20.100000000000001" customHeight="1" x14ac:dyDescent="0.2">
      <c r="A80" s="180"/>
      <c r="B80" s="160"/>
      <c r="C80" s="160"/>
      <c r="D80" s="160"/>
      <c r="E80" s="69"/>
      <c r="F80" s="28"/>
      <c r="G80" s="51"/>
      <c r="H80" s="68">
        <v>0</v>
      </c>
      <c r="I80" s="27"/>
      <c r="J80" s="68">
        <v>0</v>
      </c>
    </row>
    <row r="81" spans="1:10" ht="20.100000000000001" customHeight="1" x14ac:dyDescent="0.2">
      <c r="A81" s="180"/>
      <c r="B81" s="160"/>
      <c r="C81" s="160"/>
      <c r="D81" s="160"/>
      <c r="E81" s="69"/>
      <c r="F81" s="28"/>
      <c r="G81" s="51"/>
      <c r="H81" s="68">
        <v>0</v>
      </c>
      <c r="I81" s="27"/>
      <c r="J81" s="68">
        <v>0</v>
      </c>
    </row>
    <row r="82" spans="1:10" x14ac:dyDescent="0.2">
      <c r="B82" s="184"/>
      <c r="C82" s="184"/>
      <c r="D82" s="184"/>
      <c r="E82" s="51"/>
      <c r="G82" s="51"/>
      <c r="I82" s="27"/>
      <c r="J82" s="49"/>
    </row>
    <row r="83" spans="1:10" ht="24" x14ac:dyDescent="0.25">
      <c r="B83" s="171" t="s">
        <v>47</v>
      </c>
      <c r="C83" s="171"/>
      <c r="D83" s="171"/>
      <c r="E83" s="55"/>
      <c r="F83" s="11" t="s">
        <v>38</v>
      </c>
      <c r="G83" s="51"/>
      <c r="H83" s="6" t="s">
        <v>9</v>
      </c>
      <c r="I83" s="27"/>
      <c r="J83" s="6" t="s">
        <v>10</v>
      </c>
    </row>
    <row r="84" spans="1:10" ht="20.100000000000001" customHeight="1" x14ac:dyDescent="0.2">
      <c r="A84" s="176" t="s">
        <v>40</v>
      </c>
      <c r="B84" s="187" t="s">
        <v>71</v>
      </c>
      <c r="C84" s="188"/>
      <c r="D84" s="189"/>
      <c r="E84" s="13"/>
      <c r="F84" s="134" t="s">
        <v>67</v>
      </c>
      <c r="G84" s="7"/>
      <c r="H84" s="12">
        <v>0</v>
      </c>
      <c r="I84" s="135"/>
      <c r="J84" s="12">
        <v>460000</v>
      </c>
    </row>
    <row r="85" spans="1:10" ht="20.100000000000001" customHeight="1" x14ac:dyDescent="0.2">
      <c r="A85" s="180"/>
      <c r="B85" s="187" t="s">
        <v>81</v>
      </c>
      <c r="C85" s="188"/>
      <c r="D85" s="189"/>
      <c r="E85" s="13"/>
      <c r="F85" s="134" t="s">
        <v>67</v>
      </c>
      <c r="G85" s="7"/>
      <c r="H85" s="12">
        <v>0</v>
      </c>
      <c r="I85" s="135"/>
      <c r="J85" s="12">
        <v>708000</v>
      </c>
    </row>
    <row r="86" spans="1:10" ht="20.100000000000001" customHeight="1" x14ac:dyDescent="0.2">
      <c r="A86" s="180"/>
      <c r="B86" s="187" t="s">
        <v>80</v>
      </c>
      <c r="C86" s="188"/>
      <c r="D86" s="189"/>
      <c r="E86" s="13"/>
      <c r="F86" s="134" t="s">
        <v>67</v>
      </c>
      <c r="G86" s="7"/>
      <c r="H86" s="12">
        <v>6441</v>
      </c>
      <c r="I86" s="135"/>
      <c r="J86" s="12">
        <v>6441</v>
      </c>
    </row>
    <row r="87" spans="1:10" ht="20.100000000000001" customHeight="1" x14ac:dyDescent="0.2">
      <c r="A87" s="180"/>
      <c r="B87" s="190" t="s">
        <v>70</v>
      </c>
      <c r="C87" s="191"/>
      <c r="D87" s="192"/>
      <c r="E87" s="13"/>
      <c r="F87" s="134" t="s">
        <v>66</v>
      </c>
      <c r="G87" s="7"/>
      <c r="H87" s="12">
        <v>28558</v>
      </c>
      <c r="I87" s="135"/>
      <c r="J87" s="12">
        <v>285585</v>
      </c>
    </row>
    <row r="88" spans="1:10" ht="20.100000000000001" customHeight="1" x14ac:dyDescent="0.2">
      <c r="A88" s="180"/>
      <c r="B88" s="160"/>
      <c r="C88" s="160"/>
      <c r="D88" s="160"/>
      <c r="E88" s="69"/>
      <c r="F88" s="28"/>
      <c r="G88" s="51"/>
      <c r="H88" s="68">
        <v>0</v>
      </c>
      <c r="I88" s="27"/>
      <c r="J88" s="68">
        <v>0</v>
      </c>
    </row>
    <row r="89" spans="1:10" ht="20.100000000000001" customHeight="1" x14ac:dyDescent="0.2">
      <c r="A89" s="180"/>
      <c r="B89" s="160"/>
      <c r="C89" s="160"/>
      <c r="D89" s="160"/>
      <c r="E89" s="69"/>
      <c r="F89" s="28"/>
      <c r="G89" s="51"/>
      <c r="H89" s="68">
        <v>0</v>
      </c>
      <c r="I89" s="27"/>
      <c r="J89" s="68">
        <v>0</v>
      </c>
    </row>
    <row r="90" spans="1:10" ht="20.100000000000001" customHeight="1" x14ac:dyDescent="0.2">
      <c r="A90" s="180"/>
      <c r="B90" s="160"/>
      <c r="C90" s="160"/>
      <c r="D90" s="160"/>
      <c r="E90" s="69"/>
      <c r="F90" s="28"/>
      <c r="G90" s="51"/>
      <c r="H90" s="68">
        <v>0</v>
      </c>
      <c r="I90" s="27"/>
      <c r="J90" s="68">
        <v>0</v>
      </c>
    </row>
    <row r="91" spans="1:10" ht="20.100000000000001" customHeight="1" x14ac:dyDescent="0.2">
      <c r="A91" s="180"/>
      <c r="B91" s="160"/>
      <c r="C91" s="160"/>
      <c r="D91" s="160"/>
      <c r="E91" s="69"/>
      <c r="F91" s="28"/>
      <c r="G91" s="51"/>
      <c r="H91" s="68">
        <v>0</v>
      </c>
      <c r="I91" s="27"/>
      <c r="J91" s="68">
        <v>0</v>
      </c>
    </row>
    <row r="92" spans="1:10" ht="20.100000000000001" customHeight="1" x14ac:dyDescent="0.2">
      <c r="A92" s="180"/>
      <c r="B92" s="160"/>
      <c r="C92" s="160"/>
      <c r="D92" s="160"/>
      <c r="E92" s="69"/>
      <c r="F92" s="28"/>
      <c r="G92" s="51"/>
      <c r="H92" s="68">
        <v>0</v>
      </c>
      <c r="I92" s="27"/>
      <c r="J92" s="68">
        <v>0</v>
      </c>
    </row>
    <row r="93" spans="1:10" ht="10.5" customHeight="1" x14ac:dyDescent="0.2">
      <c r="B93" s="170"/>
      <c r="C93" s="170"/>
      <c r="D93" s="170"/>
      <c r="E93" s="186"/>
      <c r="G93" s="186"/>
      <c r="H93" s="42"/>
      <c r="I93" s="154"/>
      <c r="J93" s="49"/>
    </row>
    <row r="94" spans="1:10" ht="24" x14ac:dyDescent="0.25">
      <c r="B94" s="171" t="s">
        <v>47</v>
      </c>
      <c r="C94" s="171"/>
      <c r="D94" s="171"/>
      <c r="E94" s="186"/>
      <c r="F94" s="42" t="s">
        <v>39</v>
      </c>
      <c r="G94" s="186"/>
      <c r="H94" s="42" t="s">
        <v>11</v>
      </c>
      <c r="I94" s="154"/>
      <c r="J94" s="49" t="s">
        <v>12</v>
      </c>
    </row>
    <row r="95" spans="1:10" ht="20.100000000000001" customHeight="1" x14ac:dyDescent="0.2">
      <c r="A95" s="176" t="s">
        <v>25</v>
      </c>
      <c r="B95" s="160"/>
      <c r="C95" s="160"/>
      <c r="D95" s="160"/>
      <c r="E95" s="69"/>
      <c r="F95" s="28"/>
      <c r="G95" s="51"/>
      <c r="H95" s="68"/>
      <c r="I95" s="27"/>
      <c r="J95" s="70"/>
    </row>
    <row r="96" spans="1:10" ht="20.100000000000001" customHeight="1" x14ac:dyDescent="0.2">
      <c r="A96" s="180"/>
      <c r="B96" s="160"/>
      <c r="C96" s="160"/>
      <c r="D96" s="160"/>
      <c r="E96" s="69"/>
      <c r="F96" s="28"/>
      <c r="G96" s="51"/>
      <c r="H96" s="68">
        <v>0</v>
      </c>
      <c r="I96" s="27"/>
      <c r="J96" s="70"/>
    </row>
    <row r="97" spans="1:10" ht="20.100000000000001" customHeight="1" x14ac:dyDescent="0.2">
      <c r="A97" s="180"/>
      <c r="B97" s="160"/>
      <c r="C97" s="160"/>
      <c r="D97" s="160"/>
      <c r="E97" s="69"/>
      <c r="F97" s="28"/>
      <c r="G97" s="51"/>
      <c r="H97" s="68">
        <v>0</v>
      </c>
      <c r="I97" s="27"/>
      <c r="J97" s="70"/>
    </row>
    <row r="98" spans="1:10" ht="20.100000000000001" customHeight="1" x14ac:dyDescent="0.2">
      <c r="A98" s="180"/>
      <c r="B98" s="160"/>
      <c r="C98" s="160"/>
      <c r="D98" s="160"/>
      <c r="E98" s="69"/>
      <c r="F98" s="28"/>
      <c r="G98" s="51"/>
      <c r="H98" s="68">
        <v>0</v>
      </c>
      <c r="I98" s="27"/>
      <c r="J98" s="70"/>
    </row>
    <row r="99" spans="1:10" ht="20.100000000000001" customHeight="1" x14ac:dyDescent="0.2">
      <c r="A99" s="180"/>
      <c r="B99" s="160"/>
      <c r="C99" s="160"/>
      <c r="D99" s="160"/>
      <c r="E99" s="69"/>
      <c r="F99" s="28"/>
      <c r="G99" s="51"/>
      <c r="H99" s="68">
        <v>0</v>
      </c>
      <c r="I99" s="27"/>
      <c r="J99" s="70"/>
    </row>
    <row r="100" spans="1:10" x14ac:dyDescent="0.2">
      <c r="A100" s="39"/>
      <c r="B100" s="95"/>
      <c r="C100" s="27"/>
      <c r="D100" s="27"/>
      <c r="E100" s="27"/>
      <c r="F100" s="27"/>
      <c r="G100" s="27"/>
      <c r="H100" s="27"/>
      <c r="I100" s="27"/>
    </row>
    <row r="101" spans="1:10" ht="28.5" x14ac:dyDescent="0.2">
      <c r="A101" s="111" t="s">
        <v>41</v>
      </c>
      <c r="B101" s="143" t="s">
        <v>42</v>
      </c>
      <c r="C101" s="143"/>
      <c r="D101" s="143"/>
      <c r="E101" s="117"/>
      <c r="F101" s="140" t="s">
        <v>43</v>
      </c>
      <c r="G101" s="140"/>
      <c r="H101" s="140"/>
      <c r="I101" s="118"/>
      <c r="J101" s="133" t="s">
        <v>44</v>
      </c>
    </row>
    <row r="102" spans="1:10" ht="24" customHeight="1" x14ac:dyDescent="0.2">
      <c r="A102" s="112"/>
      <c r="B102" s="144"/>
      <c r="C102" s="145"/>
      <c r="D102" s="146"/>
      <c r="E102" s="115"/>
      <c r="F102" s="141"/>
      <c r="G102" s="141"/>
      <c r="H102" s="141"/>
      <c r="J102" s="113"/>
    </row>
    <row r="103" spans="1:10" ht="24" customHeight="1" x14ac:dyDescent="0.2">
      <c r="A103" s="112"/>
      <c r="B103" s="137"/>
      <c r="C103" s="138"/>
      <c r="D103" s="139"/>
      <c r="E103" s="116"/>
      <c r="F103" s="142"/>
      <c r="G103" s="142"/>
      <c r="H103" s="142"/>
      <c r="J103" s="114"/>
    </row>
  </sheetData>
  <mergeCells count="69">
    <mergeCell ref="G75:G76"/>
    <mergeCell ref="G93:G94"/>
    <mergeCell ref="A95:A99"/>
    <mergeCell ref="A77:A81"/>
    <mergeCell ref="E93:E94"/>
    <mergeCell ref="B75:D75"/>
    <mergeCell ref="B76:D76"/>
    <mergeCell ref="B77:D77"/>
    <mergeCell ref="B78:D78"/>
    <mergeCell ref="B79:D79"/>
    <mergeCell ref="B83:D83"/>
    <mergeCell ref="B84:D84"/>
    <mergeCell ref="B85:D85"/>
    <mergeCell ref="B86:D86"/>
    <mergeCell ref="B87:D87"/>
    <mergeCell ref="B88:D88"/>
    <mergeCell ref="I93:I94"/>
    <mergeCell ref="A69:A74"/>
    <mergeCell ref="B59:D59"/>
    <mergeCell ref="B60:D60"/>
    <mergeCell ref="B65:D65"/>
    <mergeCell ref="B66:D66"/>
    <mergeCell ref="B69:D69"/>
    <mergeCell ref="B70:D70"/>
    <mergeCell ref="A84:A92"/>
    <mergeCell ref="I75:I76"/>
    <mergeCell ref="B72:D72"/>
    <mergeCell ref="B73:D73"/>
    <mergeCell ref="B74:D74"/>
    <mergeCell ref="B80:D80"/>
    <mergeCell ref="B81:D81"/>
    <mergeCell ref="B82:D82"/>
    <mergeCell ref="A1:A5"/>
    <mergeCell ref="B61:D61"/>
    <mergeCell ref="B64:D64"/>
    <mergeCell ref="A61:A64"/>
    <mergeCell ref="B71:D71"/>
    <mergeCell ref="B68:D68"/>
    <mergeCell ref="B67:D67"/>
    <mergeCell ref="B1:F2"/>
    <mergeCell ref="B62:D62"/>
    <mergeCell ref="B99:D99"/>
    <mergeCell ref="B3:H3"/>
    <mergeCell ref="D4:E4"/>
    <mergeCell ref="G4:H4"/>
    <mergeCell ref="F4:F5"/>
    <mergeCell ref="B4:C5"/>
    <mergeCell ref="B95:D95"/>
    <mergeCell ref="B96:D96"/>
    <mergeCell ref="B89:D89"/>
    <mergeCell ref="B90:D90"/>
    <mergeCell ref="B97:D97"/>
    <mergeCell ref="B98:D98"/>
    <mergeCell ref="B91:D91"/>
    <mergeCell ref="B92:D92"/>
    <mergeCell ref="B93:D93"/>
    <mergeCell ref="B94:D94"/>
    <mergeCell ref="J1:J5"/>
    <mergeCell ref="D5:E5"/>
    <mergeCell ref="G5:H5"/>
    <mergeCell ref="I65:I66"/>
    <mergeCell ref="H29:I29"/>
    <mergeCell ref="G1:H2"/>
    <mergeCell ref="B103:D103"/>
    <mergeCell ref="F101:H101"/>
    <mergeCell ref="F102:H102"/>
    <mergeCell ref="F103:H103"/>
    <mergeCell ref="B101:D101"/>
    <mergeCell ref="B102:D102"/>
  </mergeCells>
  <phoneticPr fontId="14" type="noConversion"/>
  <conditionalFormatting sqref="B19">
    <cfRule type="cellIs" dxfId="5" priority="5" operator="equal">
      <formula>"Reconciled"</formula>
    </cfRule>
  </conditionalFormatting>
  <conditionalFormatting sqref="B19">
    <cfRule type="cellIs" dxfId="4" priority="6" operator="equal">
      <formula>"Not invoiced"</formula>
    </cfRule>
  </conditionalFormatting>
  <printOptions horizontalCentered="1" verticalCentered="1"/>
  <pageMargins left="0.35433070866141736" right="0.31496062992125984" top="0.47244094488188981" bottom="0.47244094488188981" header="0.47244094488188981" footer="0.51181102362204722"/>
  <pageSetup paperSize="9" scale="81" fitToHeight="3" orientation="portrait" r:id="rId1"/>
  <headerFooter alignWithMargins="0">
    <oddFooter>&amp;L&amp;"Arial,Bold"&amp;12CCXX R&amp;P accounts (SS)&amp;C &amp;"Arial,Bold"&amp;12Page &amp;P of 4&amp;R&amp;"Arial,Bold"&amp;12&amp;D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R&amp;P Accounts</vt:lpstr>
      <vt:lpstr>'R&amp;P Accounts'!Print_Area</vt:lpstr>
    </vt:vector>
  </TitlesOfParts>
  <Company>Charity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309769 - cc16a - 2020</dc:title>
  <dc:creator>chelveston.village.hall@gmail.com</dc:creator>
  <cp:lastModifiedBy>Adrian Dale</cp:lastModifiedBy>
  <cp:lastPrinted>2021-01-14T11:46:37Z</cp:lastPrinted>
  <dcterms:created xsi:type="dcterms:W3CDTF">2005-06-24T06:24:46Z</dcterms:created>
  <dcterms:modified xsi:type="dcterms:W3CDTF">2021-01-14T13:03:45Z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</Properties>
</file>