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5" windowWidth="15480" windowHeight="7875"/>
  </bookViews>
  <sheets>
    <sheet name="2019" sheetId="29" r:id="rId1"/>
  </sheets>
  <calcPr calcId="144525"/>
</workbook>
</file>

<file path=xl/calcChain.xml><?xml version="1.0" encoding="utf-8"?>
<calcChain xmlns="http://schemas.openxmlformats.org/spreadsheetml/2006/main">
  <c r="E168" i="29" l="1"/>
  <c r="B101" i="29" l="1"/>
  <c r="E39" i="29"/>
  <c r="E107" i="29"/>
  <c r="E120" i="29" s="1"/>
  <c r="B107" i="29"/>
  <c r="E78" i="29"/>
  <c r="B78" i="29"/>
  <c r="E68" i="29"/>
  <c r="B68" i="29"/>
  <c r="B49" i="29"/>
  <c r="B82" i="29" s="1"/>
  <c r="B40" i="29"/>
  <c r="E31" i="29"/>
  <c r="E19" i="29"/>
  <c r="B19" i="29"/>
  <c r="B15" i="29"/>
  <c r="B110" i="29" s="1"/>
  <c r="E10" i="29"/>
  <c r="B85" i="29" s="1"/>
  <c r="B114" i="29" s="1"/>
  <c r="E89" i="29" l="1"/>
  <c r="B111" i="29"/>
  <c r="E40" i="29"/>
  <c r="E20" i="29"/>
  <c r="B83" i="29" s="1"/>
  <c r="B112" i="29" s="1"/>
  <c r="B81" i="29"/>
  <c r="E121" i="29"/>
  <c r="B51" i="29"/>
  <c r="E41" i="29" l="1"/>
  <c r="B84" i="29" s="1"/>
  <c r="B113" i="29" s="1"/>
  <c r="E49" i="29" l="1"/>
  <c r="E51" i="29" s="1"/>
  <c r="E52" i="29" s="1"/>
  <c r="B86" i="29" l="1"/>
  <c r="B87" i="29" l="1"/>
  <c r="B89" i="29" s="1"/>
  <c r="B115" i="29"/>
  <c r="B116" i="29" s="1"/>
  <c r="B120" i="29" s="1"/>
</calcChain>
</file>

<file path=xl/sharedStrings.xml><?xml version="1.0" encoding="utf-8"?>
<sst xmlns="http://schemas.openxmlformats.org/spreadsheetml/2006/main" count="219" uniqueCount="177">
  <si>
    <t>INCOME</t>
  </si>
  <si>
    <t>EXPENDITURE</t>
  </si>
  <si>
    <t>School House</t>
  </si>
  <si>
    <t xml:space="preserve">  School House Rent</t>
  </si>
  <si>
    <t>Village Hall Debtors</t>
  </si>
  <si>
    <t>School House Income</t>
  </si>
  <si>
    <t>School House Expenditure</t>
  </si>
  <si>
    <t>Village Hall Related Income</t>
  </si>
  <si>
    <t>Educational Foundation Abigail Bailey and Ann Levett</t>
  </si>
  <si>
    <t xml:space="preserve">  Educational Grant Fund</t>
  </si>
  <si>
    <t xml:space="preserve"> Restricted Reserves</t>
  </si>
  <si>
    <t xml:space="preserve"> Unrestricted Reserves</t>
  </si>
  <si>
    <t xml:space="preserve"> Sub-total Village Hall Running Costs</t>
  </si>
  <si>
    <t>Foundation Investment Income</t>
  </si>
  <si>
    <t>Total Foundation Income</t>
  </si>
  <si>
    <t>Total Foundation Expenditure</t>
  </si>
  <si>
    <t>Educational Foundation Reserves</t>
  </si>
  <si>
    <t>Village Hall Creditors</t>
  </si>
  <si>
    <t xml:space="preserve">  School House Building Insurance Premium</t>
  </si>
  <si>
    <t>Funds C/F Represented by</t>
  </si>
  <si>
    <t>Foundation Expenditure</t>
  </si>
  <si>
    <t>Educational Foundation Investments</t>
  </si>
  <si>
    <t>Educational Foundation Administration</t>
  </si>
  <si>
    <t xml:space="preserve"> Village Hall Running Costs</t>
  </si>
  <si>
    <t xml:space="preserve">  Hall hire</t>
  </si>
  <si>
    <t>School House Operations</t>
  </si>
  <si>
    <t xml:space="preserve">   Lloyds TSB 77-21-06 03744468</t>
  </si>
  <si>
    <t xml:space="preserve">   Lloyds TSB 77-21-06 04217360</t>
  </si>
  <si>
    <t xml:space="preserve">  School House operating surplus</t>
  </si>
  <si>
    <t xml:space="preserve">  Village Hall operating surplus</t>
  </si>
  <si>
    <t>School House Operating Surplus</t>
  </si>
  <si>
    <t xml:space="preserve">  Investment income</t>
  </si>
  <si>
    <t xml:space="preserve">  Foundation Administration costs</t>
  </si>
  <si>
    <t xml:space="preserve"> Village Hall Operating Income</t>
  </si>
  <si>
    <t xml:space="preserve">  Minor repairs and maintenance</t>
  </si>
  <si>
    <t xml:space="preserve">  Lloyds TSB 77-21-06 03744468</t>
  </si>
  <si>
    <t>Grant income</t>
  </si>
  <si>
    <t xml:space="preserve">  Virgin Charity Deposit</t>
  </si>
  <si>
    <t xml:space="preserve">  Grant income</t>
  </si>
  <si>
    <r>
      <t xml:space="preserve"> 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Administration &amp; Banking charges</t>
    </r>
  </si>
  <si>
    <t>Village Hall Ongoing Operations</t>
  </si>
  <si>
    <t>Village Hall Ongoing Operating Expenditure</t>
  </si>
  <si>
    <t>Village Hall Ongoing Operating Surplus</t>
  </si>
  <si>
    <t xml:space="preserve">   Virgin Charity Deposit Interest</t>
  </si>
  <si>
    <t xml:space="preserve"> Village Hall Equipment Expenditure</t>
  </si>
  <si>
    <t xml:space="preserve">  Tenancy change reserve [1]</t>
  </si>
  <si>
    <t>NOTES TO ACCOUNTS</t>
  </si>
  <si>
    <t xml:space="preserve">  Windfarm Trust Grant</t>
  </si>
  <si>
    <t xml:space="preserve">  Utilities</t>
  </si>
  <si>
    <t xml:space="preserve">  Caretaker services</t>
  </si>
  <si>
    <t xml:space="preserve">  Village Hall insurance premium</t>
  </si>
  <si>
    <t xml:space="preserve">  Supplies</t>
  </si>
  <si>
    <t xml:space="preserve">  Pay Pal Fees</t>
  </si>
  <si>
    <t xml:space="preserve">  Music Licences &amp; ICO Registration</t>
  </si>
  <si>
    <t xml:space="preserve">  School House Caretaker Services</t>
  </si>
  <si>
    <t xml:space="preserve">  School House Agency/Management Fees</t>
  </si>
  <si>
    <t xml:space="preserve"> Sub-total Equipment Expenditure</t>
  </si>
  <si>
    <t xml:space="preserve">  PayPal</t>
  </si>
  <si>
    <t xml:space="preserve">  Lloyds TSB 77-21-06 04217360</t>
  </si>
  <si>
    <t>Foundation Cash Funds</t>
  </si>
  <si>
    <t>Village Hall Debtors/Creditors B/F</t>
  </si>
  <si>
    <t>MADE UP OF THE FOLLOWING RESERVES/LIABILITIES</t>
  </si>
  <si>
    <t>Foundation Creditors</t>
  </si>
  <si>
    <t>Foundation Debtors/Creditors</t>
  </si>
  <si>
    <t xml:space="preserve"> Liabilities</t>
  </si>
  <si>
    <t xml:space="preserve">  Investment income (less interest payments)</t>
  </si>
  <si>
    <t>Educational Foundation Reserves C/F</t>
  </si>
  <si>
    <t xml:space="preserve">  Re-development Project Costs</t>
  </si>
  <si>
    <t>Foundation Debtors/Creditors C/F</t>
  </si>
  <si>
    <t xml:space="preserve">  Foulger Trust Loan Interest Payments</t>
  </si>
  <si>
    <t>Item</t>
  </si>
  <si>
    <t>Purchased</t>
  </si>
  <si>
    <t>Notes</t>
  </si>
  <si>
    <t>Value</t>
  </si>
  <si>
    <t>Chelveston Village Hall</t>
  </si>
  <si>
    <t>Car park and amenity paddock</t>
  </si>
  <si>
    <t>Village Hall Equipment Assets</t>
  </si>
  <si>
    <t>Supplier</t>
  </si>
  <si>
    <t>Cost</t>
  </si>
  <si>
    <t>Large tables</t>
  </si>
  <si>
    <t>Topline Furniture</t>
  </si>
  <si>
    <t>Fridge Freezer</t>
  </si>
  <si>
    <t>Argos</t>
  </si>
  <si>
    <t>Urns, Kettles, Flask</t>
  </si>
  <si>
    <t>Amazon</t>
  </si>
  <si>
    <t>Small tables</t>
  </si>
  <si>
    <t>Ladders</t>
  </si>
  <si>
    <t>BPS Access Solutions</t>
  </si>
  <si>
    <t>Screen and Projector</t>
  </si>
  <si>
    <t>Cooker</t>
  </si>
  <si>
    <t>John Lewis</t>
  </si>
  <si>
    <t>Dishwasher</t>
  </si>
  <si>
    <t>Industrial Warewashers</t>
  </si>
  <si>
    <t>Fire extinguishers</t>
  </si>
  <si>
    <t>Chairs</t>
  </si>
  <si>
    <t>Wifi access point</t>
  </si>
  <si>
    <t>4GON</t>
  </si>
  <si>
    <t>Small steps</t>
  </si>
  <si>
    <t>Solutions world</t>
  </si>
  <si>
    <t>BBQ</t>
  </si>
  <si>
    <t>Summer BBQ</t>
  </si>
  <si>
    <t>Dance Floor</t>
  </si>
  <si>
    <t>LeMerk Flooring</t>
  </si>
  <si>
    <t>Security Shed</t>
  </si>
  <si>
    <t>Asgard</t>
  </si>
  <si>
    <t>John Deers X135R Tractor</t>
  </si>
  <si>
    <t>Peterborough Grass Machinery</t>
  </si>
  <si>
    <t>Stihl Strimmer</t>
  </si>
  <si>
    <t>Exercise Barres</t>
  </si>
  <si>
    <t>The Barre</t>
  </si>
  <si>
    <t>Security Camera</t>
  </si>
  <si>
    <t>Lidl</t>
  </si>
  <si>
    <t>Micro SD card</t>
  </si>
  <si>
    <t>Maplin</t>
  </si>
  <si>
    <t>Lawnmower</t>
  </si>
  <si>
    <t>Screwfix</t>
  </si>
  <si>
    <t>Floor Cleaner</t>
  </si>
  <si>
    <t>Karcher Centre</t>
  </si>
  <si>
    <t>PAT Testing Kit</t>
  </si>
  <si>
    <t>First Stop Safety</t>
  </si>
  <si>
    <t>Misc Kitchenware</t>
  </si>
  <si>
    <t>Various</t>
  </si>
  <si>
    <t>Equipment Assets Value</t>
  </si>
  <si>
    <t>[1]   Tenancy change reserve provides for redecorating/repairs before new tenants (2 months rent per annum)</t>
  </si>
  <si>
    <t>Non Financial Assets</t>
  </si>
  <si>
    <t>Educational Foundation Permanent Endowment Assets</t>
  </si>
  <si>
    <t>2018 income less expenditure</t>
  </si>
  <si>
    <t>Total 2018 income less expenditure</t>
  </si>
  <si>
    <t>Reserves B/F as at 1st January 2018</t>
  </si>
  <si>
    <t xml:space="preserve">  School House Maintenance &amp; Water Rates</t>
  </si>
  <si>
    <t xml:space="preserve">  Kitchen equipment</t>
  </si>
  <si>
    <t xml:space="preserve">  Outstanding Foulger Trust Loan</t>
  </si>
  <si>
    <t>DSAV</t>
  </si>
  <si>
    <t>Sound system</t>
  </si>
  <si>
    <t xml:space="preserve">  Tractor replacement/repair reserve [2]</t>
  </si>
  <si>
    <t>[2]   Tractor repair and replacement reserve provides for long term major repairs or replacement of the tractor at the end of its life</t>
  </si>
  <si>
    <t>[3]   General Operating Reserve provides working capital for Village Hall and School House operations</t>
  </si>
  <si>
    <t xml:space="preserve">  General Operating Reserves [3]</t>
  </si>
  <si>
    <t xml:space="preserve">  VH Equipment Replacement Reserve [4]</t>
  </si>
  <si>
    <t>[4]   VH Equipment Replacement Reserve provides for replacement of major equipment - now out of warranty</t>
  </si>
  <si>
    <t xml:space="preserve">  Outstanding Foulger Trust Loan [5]</t>
  </si>
  <si>
    <t>0.07 Ha - Residential dwelling [6]</t>
  </si>
  <si>
    <t>0.08 Ha - Community building [6]</t>
  </si>
  <si>
    <t>[6]   This valuation is the building re-instatement value in November 2017.  Land value not included.</t>
  </si>
  <si>
    <t>0.18 Ha - Land price only [7]</t>
  </si>
  <si>
    <t>[7]   Land value represents discounted 2011 purchase price.  Funds originated from sale of endowent lands in Hargrave in 1908.</t>
  </si>
  <si>
    <t>Parish Council [8]</t>
  </si>
  <si>
    <t>Total Trustee Cash Funds C/F</t>
  </si>
  <si>
    <t>Total Trustee Cash Funds B/F</t>
  </si>
  <si>
    <t>INCOME AND EXPENDITURE ACCOUNT FOR THE YEAR ENDED 31st DECEMBER 2019</t>
  </si>
  <si>
    <t>Total 2019 Income less expenditure</t>
  </si>
  <si>
    <t>BALANCE SHEET FOR THE YEAR ENDED 31st DECEMBER 2019</t>
  </si>
  <si>
    <t>Funds B/F as at 1st January 2019</t>
  </si>
  <si>
    <t>2019 income less expenditure</t>
  </si>
  <si>
    <t>Total Funds C/F as at 31st December 2019</t>
  </si>
  <si>
    <t>Reserves B/F as at 1st January 2019</t>
  </si>
  <si>
    <t>Reserves C/F as at 31st December 2019</t>
  </si>
  <si>
    <t>2019 Change in Foundation Reserves</t>
  </si>
  <si>
    <t>Total 2019 income less expenditure</t>
  </si>
  <si>
    <t xml:space="preserve">   PayPal Debit Card Rewards</t>
  </si>
  <si>
    <t xml:space="preserve">  Foulger Trust Loan Waiver GA-2019-01</t>
  </si>
  <si>
    <t>Removal of car park hedge</t>
  </si>
  <si>
    <t>Security improvements</t>
  </si>
  <si>
    <t xml:space="preserve">  Garden maintenance</t>
  </si>
  <si>
    <t>Audio Visual enhancements</t>
  </si>
  <si>
    <t xml:space="preserve">  Development Project Costs</t>
  </si>
  <si>
    <t>Wireless Presentation System</t>
  </si>
  <si>
    <t>Parish Council [9]</t>
  </si>
  <si>
    <t>[8]   The screen and projector were donated by the Parish Council to the Hall in 2019</t>
  </si>
  <si>
    <t>[9]   The Parish Council purchased the system and will be gifting it to the Hall in April 2020</t>
  </si>
  <si>
    <t>Development Projects</t>
  </si>
  <si>
    <t>Development Project Expenditure</t>
  </si>
  <si>
    <t>[5]   Loan was repaid at £460 per month from 1st January 2018 @ 1.5% compound interest per annum</t>
  </si>
  <si>
    <t>Mobile phones</t>
  </si>
  <si>
    <t>O2 shop</t>
  </si>
  <si>
    <t>Toolkit</t>
  </si>
  <si>
    <t>Tesco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</si>
</sst>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_);[Red]\(&quot;£&quot;#,##0.00\)"/>
    <numFmt numFmtId="165" formatCode="_(&quot;£&quot;* #,##0_);_(&quot;£&quot;* \(#,##0\);_(&quot;£&quot;* &quot;-&quot;??_);_(@_)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18">
    <xf numFmtId="0" fontId="0" fillId="0" borderId="0" xfId="0"/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1" xfId="0" applyFont="1" applyBorder="1"/>
    <xf numFmtId="0" fontId="6" fillId="0" borderId="0" xfId="0" applyFont="1" applyAlignment="1">
      <alignment horizontal="centerContinuous"/>
    </xf>
    <xf numFmtId="8" fontId="0" fillId="0" borderId="0" xfId="0" applyNumberFormat="1"/>
    <xf numFmtId="0" fontId="8" fillId="0" borderId="0" xfId="0" applyFont="1"/>
    <xf numFmtId="8" fontId="8" fillId="0" borderId="0" xfId="0" applyNumberFormat="1" applyFont="1"/>
    <xf numFmtId="0" fontId="0" fillId="0" borderId="0" xfId="0" applyFill="1"/>
    <xf numFmtId="0" fontId="2" fillId="0" borderId="2" xfId="0" applyFont="1" applyBorder="1" applyAlignment="1">
      <alignment horizontal="center" vertical="top"/>
    </xf>
    <xf numFmtId="0" fontId="7" fillId="0" borderId="0" xfId="0" applyFont="1"/>
    <xf numFmtId="8" fontId="7" fillId="0" borderId="0" xfId="0" applyNumberFormat="1" applyFont="1"/>
    <xf numFmtId="0" fontId="8" fillId="0" borderId="0" xfId="0" applyFont="1" applyBorder="1" applyAlignment="1">
      <alignment horizontal="left"/>
    </xf>
    <xf numFmtId="8" fontId="8" fillId="0" borderId="0" xfId="0" applyNumberFormat="1" applyFont="1" applyBorder="1"/>
    <xf numFmtId="0" fontId="8" fillId="0" borderId="0" xfId="0" applyFont="1" applyBorder="1"/>
    <xf numFmtId="0" fontId="2" fillId="0" borderId="0" xfId="0" applyFont="1"/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0" fillId="0" borderId="0" xfId="0" applyBorder="1"/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Border="1"/>
    <xf numFmtId="0" fontId="9" fillId="0" borderId="3" xfId="0" applyFont="1" applyBorder="1"/>
    <xf numFmtId="0" fontId="8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0" borderId="5" xfId="0" applyFont="1" applyBorder="1"/>
    <xf numFmtId="0" fontId="2" fillId="0" borderId="4" xfId="0" applyFont="1" applyBorder="1"/>
    <xf numFmtId="0" fontId="2" fillId="2" borderId="4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right"/>
    </xf>
    <xf numFmtId="8" fontId="1" fillId="0" borderId="3" xfId="0" applyNumberFormat="1" applyFont="1" applyBorder="1"/>
    <xf numFmtId="8" fontId="2" fillId="3" borderId="6" xfId="0" applyNumberFormat="1" applyFont="1" applyFill="1" applyBorder="1"/>
    <xf numFmtId="8" fontId="2" fillId="0" borderId="6" xfId="0" applyNumberFormat="1" applyFont="1" applyBorder="1"/>
    <xf numFmtId="8" fontId="2" fillId="2" borderId="6" xfId="0" applyNumberFormat="1" applyFont="1" applyFill="1" applyBorder="1"/>
    <xf numFmtId="0" fontId="9" fillId="0" borderId="5" xfId="0" applyFont="1" applyBorder="1"/>
    <xf numFmtId="8" fontId="9" fillId="0" borderId="3" xfId="0" applyNumberFormat="1" applyFont="1" applyBorder="1"/>
    <xf numFmtId="8" fontId="9" fillId="0" borderId="3" xfId="0" applyNumberFormat="1" applyFont="1" applyBorder="1" applyAlignment="1">
      <alignment horizontal="right"/>
    </xf>
    <xf numFmtId="0" fontId="2" fillId="3" borderId="4" xfId="0" applyFont="1" applyFill="1" applyBorder="1"/>
    <xf numFmtId="0" fontId="2" fillId="0" borderId="0" xfId="0" applyFont="1" applyFill="1" applyBorder="1" applyAlignment="1">
      <alignment horizontal="left"/>
    </xf>
    <xf numFmtId="8" fontId="2" fillId="0" borderId="0" xfId="0" applyNumberFormat="1" applyFont="1" applyFill="1" applyBorder="1"/>
    <xf numFmtId="0" fontId="8" fillId="0" borderId="0" xfId="0" applyFont="1" applyFill="1" applyBorder="1"/>
    <xf numFmtId="0" fontId="0" fillId="0" borderId="2" xfId="0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right"/>
    </xf>
    <xf numFmtId="0" fontId="7" fillId="0" borderId="0" xfId="0" applyFont="1" applyFill="1" applyBorder="1"/>
    <xf numFmtId="0" fontId="0" fillId="0" borderId="0" xfId="0" applyFill="1" applyBorder="1"/>
    <xf numFmtId="8" fontId="9" fillId="3" borderId="6" xfId="0" applyNumberFormat="1" applyFont="1" applyFill="1" applyBorder="1"/>
    <xf numFmtId="0" fontId="9" fillId="4" borderId="0" xfId="0" applyFont="1" applyFill="1" applyBorder="1"/>
    <xf numFmtId="8" fontId="9" fillId="0" borderId="3" xfId="0" applyNumberFormat="1" applyFont="1" applyFill="1" applyBorder="1"/>
    <xf numFmtId="0" fontId="9" fillId="0" borderId="8" xfId="0" applyFont="1" applyBorder="1"/>
    <xf numFmtId="8" fontId="9" fillId="0" borderId="8" xfId="0" applyNumberFormat="1" applyFont="1" applyBorder="1"/>
    <xf numFmtId="0" fontId="2" fillId="4" borderId="0" xfId="0" applyFont="1" applyFill="1" applyBorder="1"/>
    <xf numFmtId="0" fontId="2" fillId="0" borderId="0" xfId="0" applyFont="1" applyFill="1" applyBorder="1"/>
    <xf numFmtId="0" fontId="2" fillId="5" borderId="4" xfId="0" applyFont="1" applyFill="1" applyBorder="1"/>
    <xf numFmtId="0" fontId="2" fillId="0" borderId="0" xfId="0" applyFont="1" applyBorder="1"/>
    <xf numFmtId="0" fontId="8" fillId="0" borderId="0" xfId="0" applyFont="1" applyFill="1"/>
    <xf numFmtId="8" fontId="2" fillId="0" borderId="7" xfId="0" applyNumberFormat="1" applyFont="1" applyFill="1" applyBorder="1"/>
    <xf numFmtId="0" fontId="9" fillId="0" borderId="0" xfId="0" applyFont="1" applyFill="1" applyBorder="1"/>
    <xf numFmtId="0" fontId="8" fillId="0" borderId="8" xfId="0" applyFont="1" applyFill="1" applyBorder="1"/>
    <xf numFmtId="0" fontId="4" fillId="0" borderId="8" xfId="0" applyFont="1" applyFill="1" applyBorder="1" applyAlignment="1">
      <alignment horizontal="right"/>
    </xf>
    <xf numFmtId="8" fontId="9" fillId="0" borderId="0" xfId="0" applyNumberFormat="1" applyFont="1" applyBorder="1" applyAlignment="1">
      <alignment horizontal="right"/>
    </xf>
    <xf numFmtId="8" fontId="0" fillId="0" borderId="0" xfId="0" applyNumberFormat="1" applyBorder="1"/>
    <xf numFmtId="8" fontId="2" fillId="6" borderId="6" xfId="0" applyNumberFormat="1" applyFont="1" applyFill="1" applyBorder="1"/>
    <xf numFmtId="0" fontId="2" fillId="6" borderId="4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2" fillId="6" borderId="4" xfId="0" applyFont="1" applyFill="1" applyBorder="1"/>
    <xf numFmtId="8" fontId="2" fillId="5" borderId="6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left"/>
    </xf>
    <xf numFmtId="8" fontId="2" fillId="0" borderId="2" xfId="0" applyNumberFormat="1" applyFont="1" applyFill="1" applyBorder="1"/>
    <xf numFmtId="0" fontId="9" fillId="0" borderId="7" xfId="0" applyFont="1" applyBorder="1"/>
    <xf numFmtId="8" fontId="9" fillId="0" borderId="7" xfId="0" applyNumberFormat="1" applyFont="1" applyBorder="1"/>
    <xf numFmtId="0" fontId="9" fillId="0" borderId="2" xfId="0" applyFont="1" applyBorder="1"/>
    <xf numFmtId="8" fontId="9" fillId="0" borderId="2" xfId="0" applyNumberFormat="1" applyFont="1" applyBorder="1"/>
    <xf numFmtId="0" fontId="2" fillId="2" borderId="4" xfId="0" applyFont="1" applyFill="1" applyBorder="1"/>
    <xf numFmtId="0" fontId="2" fillId="2" borderId="6" xfId="0" applyFont="1" applyFill="1" applyBorder="1" applyAlignment="1">
      <alignment horizontal="right"/>
    </xf>
    <xf numFmtId="0" fontId="9" fillId="0" borderId="0" xfId="0" applyFont="1"/>
    <xf numFmtId="8" fontId="9" fillId="0" borderId="0" xfId="0" applyNumberFormat="1" applyFont="1" applyBorder="1"/>
    <xf numFmtId="8" fontId="9" fillId="0" borderId="0" xfId="0" applyNumberFormat="1" applyFont="1" applyFill="1" applyBorder="1"/>
    <xf numFmtId="0" fontId="2" fillId="0" borderId="8" xfId="0" applyFont="1" applyBorder="1"/>
    <xf numFmtId="0" fontId="9" fillId="0" borderId="0" xfId="0" applyFont="1" applyFill="1" applyBorder="1" applyAlignment="1">
      <alignment horizontal="left"/>
    </xf>
    <xf numFmtId="6" fontId="9" fillId="0" borderId="0" xfId="0" applyNumberFormat="1" applyFont="1" applyBorder="1"/>
    <xf numFmtId="6" fontId="9" fillId="3" borderId="6" xfId="0" applyNumberFormat="1" applyFont="1" applyFill="1" applyBorder="1"/>
    <xf numFmtId="8" fontId="0" fillId="0" borderId="0" xfId="0" applyNumberFormat="1" applyAlignment="1">
      <alignment horizontal="centerContinuous"/>
    </xf>
    <xf numFmtId="8" fontId="8" fillId="2" borderId="6" xfId="0" applyNumberFormat="1" applyFont="1" applyFill="1" applyBorder="1" applyAlignment="1">
      <alignment horizontal="right"/>
    </xf>
    <xf numFmtId="8" fontId="8" fillId="0" borderId="7" xfId="0" applyNumberFormat="1" applyFont="1" applyFill="1" applyBorder="1" applyAlignment="1">
      <alignment horizontal="right"/>
    </xf>
    <xf numFmtId="8" fontId="2" fillId="2" borderId="6" xfId="0" applyNumberFormat="1" applyFont="1" applyFill="1" applyBorder="1" applyAlignment="1">
      <alignment horizontal="right"/>
    </xf>
    <xf numFmtId="8" fontId="2" fillId="0" borderId="2" xfId="0" applyNumberFormat="1" applyFont="1" applyBorder="1" applyAlignment="1">
      <alignment horizontal="center" vertical="top"/>
    </xf>
    <xf numFmtId="8" fontId="4" fillId="0" borderId="8" xfId="0" applyNumberFormat="1" applyFont="1" applyFill="1" applyBorder="1" applyAlignment="1">
      <alignment horizontal="right"/>
    </xf>
    <xf numFmtId="8" fontId="9" fillId="7" borderId="3" xfId="0" applyNumberFormat="1" applyFont="1" applyFill="1" applyBorder="1"/>
    <xf numFmtId="0" fontId="12" fillId="0" borderId="0" xfId="0" applyFont="1" applyBorder="1"/>
    <xf numFmtId="164" fontId="0" fillId="0" borderId="3" xfId="0" applyNumberFormat="1" applyFill="1" applyBorder="1"/>
    <xf numFmtId="164" fontId="2" fillId="3" borderId="6" xfId="0" applyNumberFormat="1" applyFont="1" applyFill="1" applyBorder="1"/>
    <xf numFmtId="164" fontId="2" fillId="6" borderId="6" xfId="0" applyNumberFormat="1" applyFont="1" applyFill="1" applyBorder="1"/>
    <xf numFmtId="164" fontId="2" fillId="5" borderId="6" xfId="0" applyNumberFormat="1" applyFont="1" applyFill="1" applyBorder="1"/>
    <xf numFmtId="0" fontId="4" fillId="0" borderId="0" xfId="0" applyFont="1"/>
    <xf numFmtId="0" fontId="1" fillId="0" borderId="1" xfId="0" applyFont="1" applyBorder="1"/>
    <xf numFmtId="0" fontId="1" fillId="0" borderId="1" xfId="2" applyFont="1" applyBorder="1"/>
    <xf numFmtId="165" fontId="0" fillId="0" borderId="1" xfId="1" applyNumberFormat="1" applyFont="1" applyBorder="1"/>
    <xf numFmtId="0" fontId="1" fillId="0" borderId="0" xfId="0" applyFont="1" applyBorder="1"/>
    <xf numFmtId="165" fontId="0" fillId="0" borderId="0" xfId="1" applyNumberFormat="1" applyFont="1" applyBorder="1"/>
    <xf numFmtId="14" fontId="0" fillId="0" borderId="1" xfId="0" applyNumberFormat="1" applyBorder="1"/>
    <xf numFmtId="14" fontId="0" fillId="0" borderId="9" xfId="0" applyNumberFormat="1" applyBorder="1"/>
    <xf numFmtId="166" fontId="1" fillId="0" borderId="1" xfId="2" applyNumberFormat="1" applyBorder="1"/>
    <xf numFmtId="14" fontId="1" fillId="0" borderId="1" xfId="0" applyNumberFormat="1" applyFont="1" applyBorder="1" applyAlignment="1">
      <alignment horizontal="right"/>
    </xf>
    <xf numFmtId="0" fontId="1" fillId="8" borderId="0" xfId="0" applyFont="1" applyFill="1"/>
    <xf numFmtId="14" fontId="0" fillId="8" borderId="0" xfId="0" applyNumberFormat="1" applyFill="1"/>
    <xf numFmtId="44" fontId="0" fillId="8" borderId="0" xfId="1" applyFont="1" applyFill="1"/>
    <xf numFmtId="14" fontId="0" fillId="0" borderId="0" xfId="0" applyNumberFormat="1"/>
    <xf numFmtId="165" fontId="2" fillId="0" borderId="0" xfId="0" applyNumberFormat="1" applyFont="1"/>
    <xf numFmtId="0" fontId="1" fillId="0" borderId="0" xfId="0" applyFont="1"/>
    <xf numFmtId="0" fontId="1" fillId="0" borderId="5" xfId="0" applyFont="1" applyBorder="1"/>
    <xf numFmtId="14" fontId="1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top"/>
    </xf>
  </cellXfs>
  <cellStyles count="3">
    <cellStyle name="Currency" xfId="1" builtinId="4"/>
    <cellStyle name="Normal" xfId="0" builtinId="0"/>
    <cellStyle name="Normal 3" xfId="2"/>
  </cellStyles>
  <dxfs count="24"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2"/>
  <sheetViews>
    <sheetView tabSelected="1" topLeftCell="A46" zoomScaleNormal="100" workbookViewId="0">
      <selection activeCell="E52" sqref="E52"/>
    </sheetView>
  </sheetViews>
  <sheetFormatPr defaultRowHeight="12.75" x14ac:dyDescent="0.2"/>
  <cols>
    <col min="1" max="1" width="37.7109375" customWidth="1"/>
    <col min="2" max="2" width="11.7109375" bestFit="1" customWidth="1"/>
    <col min="3" max="3" width="2.140625" customWidth="1"/>
    <col min="4" max="4" width="41.5703125" customWidth="1"/>
    <col min="5" max="5" width="12.7109375" style="5" customWidth="1"/>
    <col min="7" max="7" width="11.140625" bestFit="1" customWidth="1"/>
    <col min="8" max="8" width="12" bestFit="1" customWidth="1"/>
    <col min="9" max="9" width="10.140625" bestFit="1" customWidth="1"/>
  </cols>
  <sheetData>
    <row r="1" spans="1:7" ht="20.25" x14ac:dyDescent="0.3">
      <c r="A1" s="113" t="s">
        <v>8</v>
      </c>
      <c r="B1" s="114"/>
      <c r="C1" s="114"/>
      <c r="D1" s="114"/>
      <c r="E1" s="114"/>
    </row>
    <row r="2" spans="1:7" ht="16.5" x14ac:dyDescent="0.25">
      <c r="A2" s="4" t="s">
        <v>149</v>
      </c>
      <c r="B2" s="2"/>
      <c r="C2" s="2"/>
      <c r="D2" s="2"/>
      <c r="E2" s="83"/>
    </row>
    <row r="3" spans="1:7" ht="14.25" customHeight="1" thickBot="1" x14ac:dyDescent="0.25">
      <c r="C3" s="18"/>
    </row>
    <row r="4" spans="1:7" s="10" customFormat="1" ht="15.75" thickBot="1" x14ac:dyDescent="0.3">
      <c r="A4" s="23" t="s">
        <v>0</v>
      </c>
      <c r="B4" s="28"/>
      <c r="C4" s="19"/>
      <c r="D4" s="23" t="s">
        <v>1</v>
      </c>
      <c r="E4" s="84"/>
    </row>
    <row r="5" spans="1:7" s="44" customFormat="1" ht="3.75" customHeight="1" thickBot="1" x14ac:dyDescent="0.3">
      <c r="A5" s="42"/>
      <c r="B5" s="43"/>
      <c r="C5" s="41"/>
      <c r="D5" s="42"/>
      <c r="E5" s="85"/>
    </row>
    <row r="6" spans="1:7" ht="13.5" thickBot="1" x14ac:dyDescent="0.25">
      <c r="A6" s="36" t="s">
        <v>21</v>
      </c>
      <c r="B6" s="46"/>
      <c r="C6" s="47"/>
      <c r="D6" s="36" t="s">
        <v>22</v>
      </c>
      <c r="E6" s="46"/>
    </row>
    <row r="7" spans="1:7" ht="14.25" x14ac:dyDescent="0.2">
      <c r="A7" s="33" t="s">
        <v>26</v>
      </c>
      <c r="B7" s="34">
        <v>0</v>
      </c>
      <c r="C7" s="47"/>
      <c r="D7" s="33" t="s">
        <v>39</v>
      </c>
      <c r="E7" s="34">
        <v>53.05</v>
      </c>
    </row>
    <row r="8" spans="1:7" x14ac:dyDescent="0.2">
      <c r="A8" s="33" t="s">
        <v>27</v>
      </c>
      <c r="B8" s="34">
        <v>0</v>
      </c>
      <c r="C8" s="47"/>
      <c r="D8" s="33" t="s">
        <v>69</v>
      </c>
      <c r="E8" s="34">
        <v>4.1100000000000003</v>
      </c>
    </row>
    <row r="9" spans="1:7" ht="13.5" thickBot="1" x14ac:dyDescent="0.25">
      <c r="A9" s="33" t="s">
        <v>43</v>
      </c>
      <c r="B9" s="89">
        <v>8.0399999999999991</v>
      </c>
      <c r="C9" s="47"/>
      <c r="D9" s="33"/>
      <c r="E9" s="34"/>
    </row>
    <row r="10" spans="1:7" ht="13.5" thickBot="1" x14ac:dyDescent="0.25">
      <c r="A10" s="111" t="s">
        <v>159</v>
      </c>
      <c r="B10" s="89">
        <v>4.0999999999999996</v>
      </c>
      <c r="C10" s="47"/>
      <c r="D10" s="36" t="s">
        <v>20</v>
      </c>
      <c r="E10" s="30">
        <f>SUM(E7:E9)</f>
        <v>57.16</v>
      </c>
    </row>
    <row r="11" spans="1:7" ht="4.5" customHeight="1" thickBot="1" x14ac:dyDescent="0.25">
      <c r="A11" s="33"/>
      <c r="B11" s="34"/>
      <c r="C11" s="47"/>
      <c r="D11" s="70"/>
      <c r="E11" s="71"/>
    </row>
    <row r="12" spans="1:7" ht="13.5" thickBot="1" x14ac:dyDescent="0.25">
      <c r="A12" s="33"/>
      <c r="B12" s="89"/>
      <c r="C12" s="47"/>
      <c r="D12" s="36" t="s">
        <v>6</v>
      </c>
      <c r="E12" s="46"/>
    </row>
    <row r="13" spans="1:7" x14ac:dyDescent="0.2">
      <c r="A13" s="33"/>
      <c r="B13" s="91"/>
      <c r="C13" s="47"/>
      <c r="D13" s="111" t="s">
        <v>55</v>
      </c>
      <c r="E13" s="34">
        <v>2025</v>
      </c>
    </row>
    <row r="14" spans="1:7" ht="13.5" thickBot="1" x14ac:dyDescent="0.25">
      <c r="A14" s="33"/>
      <c r="B14" s="89"/>
      <c r="C14" s="47"/>
      <c r="D14" s="33" t="s">
        <v>18</v>
      </c>
      <c r="E14" s="34">
        <v>978.49</v>
      </c>
    </row>
    <row r="15" spans="1:7" ht="13.5" thickBot="1" x14ac:dyDescent="0.25">
      <c r="A15" s="36" t="s">
        <v>13</v>
      </c>
      <c r="B15" s="92">
        <f>SUM(B7:B14)</f>
        <v>12.139999999999999</v>
      </c>
      <c r="C15" s="47"/>
      <c r="D15" s="111" t="s">
        <v>129</v>
      </c>
      <c r="E15" s="34">
        <v>1199.94</v>
      </c>
      <c r="G15" s="5"/>
    </row>
    <row r="16" spans="1:7" ht="13.5" thickBot="1" x14ac:dyDescent="0.25">
      <c r="A16" s="20"/>
      <c r="B16" s="81"/>
      <c r="C16" s="47"/>
      <c r="D16" s="33" t="s">
        <v>54</v>
      </c>
      <c r="E16" s="34">
        <v>659.75</v>
      </c>
    </row>
    <row r="17" spans="1:8" ht="13.5" thickBot="1" x14ac:dyDescent="0.25">
      <c r="A17" s="36" t="s">
        <v>25</v>
      </c>
      <c r="B17" s="82"/>
      <c r="C17" s="47"/>
      <c r="D17" s="33"/>
      <c r="E17" s="34"/>
      <c r="G17" s="5"/>
    </row>
    <row r="18" spans="1:8" ht="13.5" thickBot="1" x14ac:dyDescent="0.25">
      <c r="A18" s="33" t="s">
        <v>3</v>
      </c>
      <c r="B18" s="34">
        <v>11000</v>
      </c>
      <c r="C18" s="47"/>
      <c r="D18" s="33"/>
      <c r="E18" s="34"/>
    </row>
    <row r="19" spans="1:8" ht="13.5" thickBot="1" x14ac:dyDescent="0.25">
      <c r="A19" s="36" t="s">
        <v>5</v>
      </c>
      <c r="B19" s="30">
        <f>B18</f>
        <v>11000</v>
      </c>
      <c r="C19" s="47"/>
      <c r="D19" s="36" t="s">
        <v>6</v>
      </c>
      <c r="E19" s="30">
        <f>SUM(E13:E18)</f>
        <v>4863.18</v>
      </c>
      <c r="F19" s="5"/>
      <c r="G19" s="5"/>
      <c r="H19" s="5"/>
    </row>
    <row r="20" spans="1:8" ht="13.5" thickBot="1" x14ac:dyDescent="0.25">
      <c r="A20" s="67"/>
      <c r="B20" s="5"/>
      <c r="C20" s="51"/>
      <c r="D20" s="63" t="s">
        <v>30</v>
      </c>
      <c r="E20" s="62">
        <f>B19-E19</f>
        <v>6136.82</v>
      </c>
      <c r="G20" s="5"/>
    </row>
    <row r="21" spans="1:8" s="45" customFormat="1" ht="5.25" customHeight="1" thickBot="1" x14ac:dyDescent="0.25">
      <c r="A21" s="37"/>
      <c r="B21" s="38"/>
      <c r="C21" s="52"/>
      <c r="D21" s="64"/>
      <c r="E21" s="56"/>
    </row>
    <row r="22" spans="1:8" ht="13.5" thickBot="1" x14ac:dyDescent="0.25">
      <c r="A22" s="36" t="s">
        <v>7</v>
      </c>
      <c r="B22" s="46"/>
      <c r="C22" s="47"/>
      <c r="D22" s="36" t="s">
        <v>40</v>
      </c>
      <c r="E22" s="46"/>
    </row>
    <row r="23" spans="1:8" x14ac:dyDescent="0.2">
      <c r="A23" s="25" t="s">
        <v>33</v>
      </c>
      <c r="B23" s="34"/>
      <c r="C23" s="47"/>
      <c r="D23" s="25" t="s">
        <v>23</v>
      </c>
      <c r="E23" s="34"/>
    </row>
    <row r="24" spans="1:8" x14ac:dyDescent="0.2">
      <c r="A24" s="33" t="s">
        <v>24</v>
      </c>
      <c r="B24" s="34">
        <v>12927.5</v>
      </c>
      <c r="C24" s="47"/>
      <c r="D24" s="33" t="s">
        <v>49</v>
      </c>
      <c r="E24" s="34">
        <v>3022.47</v>
      </c>
    </row>
    <row r="25" spans="1:8" x14ac:dyDescent="0.2">
      <c r="A25" s="111"/>
      <c r="B25" s="48"/>
      <c r="C25" s="47"/>
      <c r="D25" s="33" t="s">
        <v>34</v>
      </c>
      <c r="E25" s="34">
        <v>2646.81</v>
      </c>
    </row>
    <row r="26" spans="1:8" x14ac:dyDescent="0.2">
      <c r="A26" s="33"/>
      <c r="B26" s="48"/>
      <c r="C26" s="47"/>
      <c r="D26" s="33" t="s">
        <v>48</v>
      </c>
      <c r="E26" s="34">
        <v>1960.52</v>
      </c>
    </row>
    <row r="27" spans="1:8" x14ac:dyDescent="0.2">
      <c r="A27" s="111"/>
      <c r="B27" s="48"/>
      <c r="C27" s="47"/>
      <c r="D27" s="33" t="s">
        <v>50</v>
      </c>
      <c r="E27" s="34">
        <v>1880.54</v>
      </c>
    </row>
    <row r="28" spans="1:8" x14ac:dyDescent="0.2">
      <c r="A28" s="33"/>
      <c r="B28" s="48"/>
      <c r="C28" s="47"/>
      <c r="D28" s="33" t="s">
        <v>51</v>
      </c>
      <c r="E28" s="34">
        <v>657.82</v>
      </c>
    </row>
    <row r="29" spans="1:8" x14ac:dyDescent="0.2">
      <c r="A29" s="25"/>
      <c r="B29" s="48"/>
      <c r="C29" s="47"/>
      <c r="D29" s="33" t="s">
        <v>52</v>
      </c>
      <c r="E29" s="34">
        <v>202.94</v>
      </c>
    </row>
    <row r="30" spans="1:8" ht="13.5" thickBot="1" x14ac:dyDescent="0.25">
      <c r="A30" s="33"/>
      <c r="B30" s="48"/>
      <c r="C30" s="47"/>
      <c r="D30" s="33" t="s">
        <v>53</v>
      </c>
      <c r="E30" s="34">
        <v>338.68</v>
      </c>
    </row>
    <row r="31" spans="1:8" ht="13.5" thickBot="1" x14ac:dyDescent="0.25">
      <c r="A31" s="25"/>
      <c r="B31" s="48"/>
      <c r="C31" s="47"/>
      <c r="D31" s="26" t="s">
        <v>12</v>
      </c>
      <c r="E31" s="31">
        <f>SUM(E24:E30)</f>
        <v>10709.78</v>
      </c>
    </row>
    <row r="32" spans="1:8" x14ac:dyDescent="0.2">
      <c r="A32" s="33"/>
      <c r="B32" s="48"/>
      <c r="C32" s="47"/>
      <c r="D32" s="25" t="s">
        <v>44</v>
      </c>
      <c r="E32" s="34"/>
    </row>
    <row r="33" spans="1:9" x14ac:dyDescent="0.2">
      <c r="A33" s="33"/>
      <c r="B33" s="48"/>
      <c r="C33" s="47"/>
      <c r="D33" s="111" t="s">
        <v>130</v>
      </c>
      <c r="E33" s="34">
        <v>49.23</v>
      </c>
    </row>
    <row r="34" spans="1:9" x14ac:dyDescent="0.2">
      <c r="A34" s="33"/>
      <c r="B34" s="48"/>
      <c r="C34" s="47"/>
      <c r="D34" s="111" t="s">
        <v>163</v>
      </c>
      <c r="E34" s="29">
        <v>50.44</v>
      </c>
    </row>
    <row r="35" spans="1:9" x14ac:dyDescent="0.2">
      <c r="A35" s="33"/>
      <c r="B35" s="48"/>
      <c r="C35" s="47"/>
      <c r="D35" s="111"/>
      <c r="E35" s="34"/>
    </row>
    <row r="36" spans="1:9" x14ac:dyDescent="0.2">
      <c r="A36" s="33"/>
      <c r="B36" s="48"/>
      <c r="C36" s="47"/>
      <c r="D36" s="111"/>
      <c r="E36" s="34"/>
    </row>
    <row r="37" spans="1:9" x14ac:dyDescent="0.2">
      <c r="A37" s="33"/>
      <c r="B37" s="48"/>
      <c r="C37" s="47"/>
      <c r="D37" s="33"/>
      <c r="E37" s="34"/>
    </row>
    <row r="38" spans="1:9" ht="13.5" thickBot="1" x14ac:dyDescent="0.25">
      <c r="A38" s="33"/>
      <c r="B38" s="48"/>
      <c r="C38" s="47"/>
      <c r="D38" s="33"/>
      <c r="E38" s="34"/>
    </row>
    <row r="39" spans="1:9" ht="13.5" thickBot="1" x14ac:dyDescent="0.25">
      <c r="A39" s="33"/>
      <c r="B39" s="48"/>
      <c r="C39" s="47"/>
      <c r="D39" s="26" t="s">
        <v>56</v>
      </c>
      <c r="E39" s="31">
        <f>SUM(E33:E38)</f>
        <v>99.669999999999987</v>
      </c>
    </row>
    <row r="40" spans="1:9" s="6" customFormat="1" ht="15.75" thickBot="1" x14ac:dyDescent="0.3">
      <c r="A40" s="24" t="s">
        <v>7</v>
      </c>
      <c r="B40" s="30">
        <f>SUM(B24:B39)</f>
        <v>12927.5</v>
      </c>
      <c r="C40" s="51"/>
      <c r="D40" s="24" t="s">
        <v>41</v>
      </c>
      <c r="E40" s="30">
        <f>E31+E39</f>
        <v>10809.45</v>
      </c>
      <c r="G40" s="7"/>
      <c r="I40" s="7"/>
    </row>
    <row r="41" spans="1:9" s="39" customFormat="1" ht="15.75" thickBot="1" x14ac:dyDescent="0.3">
      <c r="A41" s="49"/>
      <c r="B41" s="78"/>
      <c r="C41" s="52"/>
      <c r="D41" s="63" t="s">
        <v>42</v>
      </c>
      <c r="E41" s="62">
        <f>B40-E40</f>
        <v>2118.0499999999993</v>
      </c>
    </row>
    <row r="42" spans="1:9" s="39" customFormat="1" ht="5.25" customHeight="1" thickBot="1" x14ac:dyDescent="0.3">
      <c r="A42" s="57"/>
      <c r="C42" s="52"/>
      <c r="D42" s="64"/>
      <c r="E42" s="56"/>
    </row>
    <row r="43" spans="1:9" ht="15.75" thickBot="1" x14ac:dyDescent="0.3">
      <c r="A43" s="36" t="s">
        <v>36</v>
      </c>
      <c r="B43" s="46"/>
      <c r="C43" s="47"/>
      <c r="D43" s="36" t="s">
        <v>170</v>
      </c>
      <c r="E43" s="46"/>
      <c r="G43" s="39"/>
      <c r="H43" s="39"/>
    </row>
    <row r="44" spans="1:9" ht="15" x14ac:dyDescent="0.25">
      <c r="A44" s="33" t="s">
        <v>47</v>
      </c>
      <c r="B44" s="34">
        <v>249</v>
      </c>
      <c r="C44" s="47"/>
      <c r="D44" s="111" t="s">
        <v>161</v>
      </c>
      <c r="E44" s="34">
        <v>1290.42</v>
      </c>
      <c r="G44" s="39"/>
      <c r="H44" s="39"/>
    </row>
    <row r="45" spans="1:9" ht="15" x14ac:dyDescent="0.25">
      <c r="A45" s="111" t="s">
        <v>160</v>
      </c>
      <c r="B45" s="34">
        <v>500</v>
      </c>
      <c r="C45" s="47"/>
      <c r="D45" s="111" t="s">
        <v>162</v>
      </c>
      <c r="E45" s="34">
        <v>556.77</v>
      </c>
      <c r="G45" s="39"/>
      <c r="H45" s="39"/>
    </row>
    <row r="46" spans="1:9" ht="15" x14ac:dyDescent="0.25">
      <c r="A46" s="111"/>
      <c r="B46" s="34"/>
      <c r="C46" s="47"/>
      <c r="D46" s="111" t="s">
        <v>164</v>
      </c>
      <c r="E46" s="34">
        <v>657.18</v>
      </c>
      <c r="G46" s="39"/>
      <c r="H46" s="39"/>
    </row>
    <row r="47" spans="1:9" ht="15" x14ac:dyDescent="0.25">
      <c r="A47" s="33"/>
      <c r="B47" s="34"/>
      <c r="C47" s="47"/>
      <c r="D47" s="111"/>
      <c r="E47" s="34"/>
      <c r="G47" s="39"/>
      <c r="H47" s="39"/>
    </row>
    <row r="48" spans="1:9" ht="13.5" thickBot="1" x14ac:dyDescent="0.25">
      <c r="A48" s="33"/>
      <c r="B48" s="91"/>
      <c r="C48" s="47"/>
      <c r="D48" s="111"/>
      <c r="E48" s="34"/>
    </row>
    <row r="49" spans="1:8" ht="13.5" thickBot="1" x14ac:dyDescent="0.25">
      <c r="A49" s="36" t="s">
        <v>36</v>
      </c>
      <c r="B49" s="30">
        <f>SUM(B44:B48)</f>
        <v>749</v>
      </c>
      <c r="C49" s="47"/>
      <c r="D49" s="36" t="s">
        <v>171</v>
      </c>
      <c r="E49" s="30">
        <f>SUM(E44:E48)</f>
        <v>2504.37</v>
      </c>
    </row>
    <row r="50" spans="1:8" s="45" customFormat="1" ht="5.25" customHeight="1" thickBot="1" x14ac:dyDescent="0.25">
      <c r="A50" s="68"/>
      <c r="B50" s="69"/>
      <c r="C50" s="52"/>
      <c r="D50" s="64"/>
      <c r="E50" s="56"/>
      <c r="G50"/>
      <c r="H50"/>
    </row>
    <row r="51" spans="1:8" s="6" customFormat="1" ht="15.75" thickBot="1" x14ac:dyDescent="0.3">
      <c r="A51" s="27" t="s">
        <v>14</v>
      </c>
      <c r="B51" s="32">
        <f>B15+B19+B40+B49</f>
        <v>24688.639999999999</v>
      </c>
      <c r="C51" s="52"/>
      <c r="D51" s="27" t="s">
        <v>15</v>
      </c>
      <c r="E51" s="32">
        <f>E10+E19+E40+E49</f>
        <v>18234.16</v>
      </c>
    </row>
    <row r="52" spans="1:8" s="6" customFormat="1" ht="15.75" thickBot="1" x14ac:dyDescent="0.3">
      <c r="A52" s="37"/>
      <c r="B52" s="38"/>
      <c r="C52" s="54"/>
      <c r="D52" s="63" t="s">
        <v>150</v>
      </c>
      <c r="E52" s="93">
        <f>B51-E51</f>
        <v>6454.48</v>
      </c>
      <c r="H52" s="7"/>
    </row>
    <row r="53" spans="1:8" s="55" customFormat="1" ht="15" x14ac:dyDescent="0.25">
      <c r="A53" s="37"/>
      <c r="B53" s="38"/>
      <c r="C53" s="52"/>
      <c r="D53" s="67"/>
      <c r="E53" s="38"/>
    </row>
    <row r="54" spans="1:8" s="6" customFormat="1" ht="12" customHeight="1" x14ac:dyDescent="0.25">
      <c r="A54" s="15"/>
      <c r="B54" s="13"/>
      <c r="C54" s="14"/>
      <c r="D54" s="12"/>
      <c r="E54" s="13"/>
    </row>
    <row r="55" spans="1:8" s="6" customFormat="1" ht="15" x14ac:dyDescent="0.25">
      <c r="A55" s="16"/>
      <c r="B55" s="13"/>
      <c r="C55" s="14"/>
      <c r="D55" s="12"/>
      <c r="E55" s="13"/>
    </row>
    <row r="56" spans="1:8" s="6" customFormat="1" ht="15" x14ac:dyDescent="0.25">
      <c r="A56" s="16"/>
      <c r="B56" s="13"/>
      <c r="C56" s="14"/>
      <c r="D56" s="12"/>
      <c r="E56" s="13"/>
    </row>
    <row r="57" spans="1:8" ht="15" x14ac:dyDescent="0.25">
      <c r="A57" s="16"/>
      <c r="B57" s="13"/>
      <c r="D57" s="12"/>
      <c r="E57" s="13"/>
    </row>
    <row r="58" spans="1:8" ht="20.25" x14ac:dyDescent="0.3">
      <c r="A58" s="113" t="s">
        <v>8</v>
      </c>
      <c r="B58" s="114"/>
      <c r="C58" s="114"/>
      <c r="D58" s="114"/>
      <c r="E58" s="114"/>
    </row>
    <row r="59" spans="1:8" ht="16.5" customHeight="1" x14ac:dyDescent="0.25">
      <c r="A59" s="115" t="s">
        <v>151</v>
      </c>
      <c r="B59" s="116"/>
      <c r="C59" s="116"/>
      <c r="D59" s="116"/>
      <c r="E59" s="116"/>
    </row>
    <row r="60" spans="1:8" ht="4.5" customHeight="1" thickBot="1" x14ac:dyDescent="0.25">
      <c r="A60" s="2"/>
      <c r="B60" s="2"/>
      <c r="C60" s="18"/>
      <c r="D60" s="40"/>
      <c r="E60" s="83"/>
    </row>
    <row r="61" spans="1:8" s="76" customFormat="1" ht="13.5" thickBot="1" x14ac:dyDescent="0.25">
      <c r="A61" s="74" t="s">
        <v>152</v>
      </c>
      <c r="B61" s="75"/>
      <c r="C61" s="22"/>
      <c r="D61" s="74" t="s">
        <v>19</v>
      </c>
      <c r="E61" s="86"/>
    </row>
    <row r="62" spans="1:8" s="18" customFormat="1" ht="5.25" customHeight="1" thickBot="1" x14ac:dyDescent="0.25">
      <c r="A62" s="70"/>
      <c r="B62" s="71"/>
      <c r="C62" s="20"/>
      <c r="D62" s="70"/>
      <c r="E62" s="71"/>
    </row>
    <row r="63" spans="1:8" ht="13.5" thickBot="1" x14ac:dyDescent="0.25">
      <c r="A63" s="53" t="s">
        <v>59</v>
      </c>
      <c r="B63" s="66"/>
      <c r="C63" s="22"/>
      <c r="D63" s="53" t="s">
        <v>59</v>
      </c>
      <c r="E63" s="66"/>
    </row>
    <row r="64" spans="1:8" x14ac:dyDescent="0.2">
      <c r="A64" s="33" t="s">
        <v>35</v>
      </c>
      <c r="B64" s="35">
        <v>5841.0300000000007</v>
      </c>
      <c r="C64" s="22"/>
      <c r="D64" s="33" t="s">
        <v>35</v>
      </c>
      <c r="E64" s="35">
        <v>8898.7800000000007</v>
      </c>
      <c r="G64" s="5"/>
      <c r="H64" s="5"/>
    </row>
    <row r="65" spans="1:8" x14ac:dyDescent="0.2">
      <c r="A65" s="33" t="s">
        <v>37</v>
      </c>
      <c r="B65" s="35">
        <v>1069.5800000000004</v>
      </c>
      <c r="C65" s="22"/>
      <c r="D65" s="33" t="s">
        <v>37</v>
      </c>
      <c r="E65" s="35">
        <v>1077.6200000000003</v>
      </c>
    </row>
    <row r="66" spans="1:8" x14ac:dyDescent="0.2">
      <c r="A66" s="33" t="s">
        <v>58</v>
      </c>
      <c r="B66" s="35">
        <v>6942.87</v>
      </c>
      <c r="C66" s="22"/>
      <c r="D66" s="33" t="s">
        <v>58</v>
      </c>
      <c r="E66" s="35">
        <v>8383.9299999999985</v>
      </c>
    </row>
    <row r="67" spans="1:8" ht="13.5" thickBot="1" x14ac:dyDescent="0.25">
      <c r="A67" s="33" t="s">
        <v>57</v>
      </c>
      <c r="B67" s="34">
        <v>2011.98</v>
      </c>
      <c r="C67" s="22"/>
      <c r="D67" s="33" t="s">
        <v>57</v>
      </c>
      <c r="E67" s="34">
        <v>2278.37</v>
      </c>
    </row>
    <row r="68" spans="1:8" s="18" customFormat="1" ht="12.75" customHeight="1" thickBot="1" x14ac:dyDescent="0.25">
      <c r="A68" s="53" t="s">
        <v>148</v>
      </c>
      <c r="B68" s="66">
        <f>SUM(B64:B67)</f>
        <v>15865.46</v>
      </c>
      <c r="C68" s="20"/>
      <c r="D68" s="53" t="s">
        <v>147</v>
      </c>
      <c r="E68" s="66">
        <f>SUM(E64:E67)</f>
        <v>20638.7</v>
      </c>
      <c r="H68" s="61"/>
    </row>
    <row r="69" spans="1:8" s="18" customFormat="1" ht="5.25" customHeight="1" thickBot="1" x14ac:dyDescent="0.25">
      <c r="A69" s="49"/>
      <c r="B69" s="50"/>
      <c r="C69" s="20"/>
      <c r="D69" s="49"/>
      <c r="E69" s="50"/>
    </row>
    <row r="70" spans="1:8" ht="13.5" thickBot="1" x14ac:dyDescent="0.25">
      <c r="A70" s="53" t="s">
        <v>63</v>
      </c>
      <c r="B70" s="66"/>
      <c r="C70" s="22"/>
      <c r="D70" s="53" t="s">
        <v>63</v>
      </c>
      <c r="E70" s="66"/>
    </row>
    <row r="71" spans="1:8" x14ac:dyDescent="0.2">
      <c r="A71" s="25" t="s">
        <v>17</v>
      </c>
      <c r="B71" s="35"/>
      <c r="C71" s="22"/>
      <c r="D71" s="25" t="s">
        <v>17</v>
      </c>
      <c r="E71" s="35"/>
      <c r="H71" s="5"/>
    </row>
    <row r="72" spans="1:8" x14ac:dyDescent="0.2">
      <c r="A72" s="111"/>
      <c r="B72" s="91"/>
      <c r="C72" s="22"/>
      <c r="D72" s="33"/>
      <c r="E72" s="35"/>
      <c r="G72" s="5"/>
    </row>
    <row r="73" spans="1:8" x14ac:dyDescent="0.2">
      <c r="A73" s="33"/>
      <c r="B73" s="91"/>
      <c r="C73" s="22"/>
      <c r="D73" s="33"/>
      <c r="E73" s="35"/>
    </row>
    <row r="74" spans="1:8" x14ac:dyDescent="0.2">
      <c r="A74" s="25" t="s">
        <v>4</v>
      </c>
      <c r="B74" s="34"/>
      <c r="C74" s="22"/>
      <c r="D74" s="25" t="s">
        <v>4</v>
      </c>
      <c r="E74" s="35"/>
    </row>
    <row r="75" spans="1:8" x14ac:dyDescent="0.2">
      <c r="A75" s="33"/>
      <c r="B75" s="34"/>
      <c r="C75" s="22"/>
      <c r="D75" s="33"/>
      <c r="E75" s="35"/>
      <c r="H75" s="5"/>
    </row>
    <row r="76" spans="1:8" x14ac:dyDescent="0.2">
      <c r="A76" s="25" t="s">
        <v>62</v>
      </c>
      <c r="B76" s="34"/>
      <c r="C76" s="22"/>
      <c r="D76" s="25" t="s">
        <v>62</v>
      </c>
      <c r="E76" s="34"/>
    </row>
    <row r="77" spans="1:8" ht="13.5" thickBot="1" x14ac:dyDescent="0.25">
      <c r="A77" s="111" t="s">
        <v>131</v>
      </c>
      <c r="B77" s="91">
        <v>-1681.24</v>
      </c>
      <c r="C77" s="22"/>
      <c r="D77" s="33" t="s">
        <v>140</v>
      </c>
      <c r="E77" s="91">
        <v>0</v>
      </c>
    </row>
    <row r="78" spans="1:8" ht="13.5" thickBot="1" x14ac:dyDescent="0.25">
      <c r="A78" s="53" t="s">
        <v>60</v>
      </c>
      <c r="B78" s="94">
        <f>SUM(B71:B77)</f>
        <v>-1681.24</v>
      </c>
      <c r="C78" s="22"/>
      <c r="D78" s="53" t="s">
        <v>68</v>
      </c>
      <c r="E78" s="94">
        <f>SUM(E71:E77)</f>
        <v>0</v>
      </c>
      <c r="G78" s="5"/>
      <c r="H78" s="5"/>
    </row>
    <row r="79" spans="1:8" ht="5.25" customHeight="1" thickBot="1" x14ac:dyDescent="0.25">
      <c r="A79" s="20"/>
      <c r="B79" s="77"/>
      <c r="C79" s="20"/>
      <c r="D79" s="79"/>
      <c r="E79" s="50"/>
    </row>
    <row r="80" spans="1:8" ht="13.5" thickBot="1" x14ac:dyDescent="0.25">
      <c r="A80" s="65" t="s">
        <v>153</v>
      </c>
      <c r="B80" s="62"/>
      <c r="C80" s="20"/>
      <c r="D80" s="57"/>
      <c r="E80" s="78"/>
    </row>
    <row r="81" spans="1:9" x14ac:dyDescent="0.2">
      <c r="A81" s="111" t="s">
        <v>31</v>
      </c>
      <c r="B81" s="35">
        <f>B15</f>
        <v>12.139999999999999</v>
      </c>
      <c r="C81" s="20"/>
      <c r="D81" s="90"/>
      <c r="E81" s="78"/>
      <c r="H81" s="5"/>
    </row>
    <row r="82" spans="1:9" x14ac:dyDescent="0.2">
      <c r="A82" s="33" t="s">
        <v>38</v>
      </c>
      <c r="B82" s="35">
        <f>B49</f>
        <v>749</v>
      </c>
      <c r="C82" s="20"/>
      <c r="D82" s="90"/>
      <c r="E82" s="38"/>
    </row>
    <row r="83" spans="1:9" x14ac:dyDescent="0.2">
      <c r="A83" s="33" t="s">
        <v>28</v>
      </c>
      <c r="B83" s="34">
        <f>E20</f>
        <v>6136.82</v>
      </c>
      <c r="C83" s="18"/>
      <c r="D83" s="90"/>
      <c r="E83" s="78"/>
    </row>
    <row r="84" spans="1:9" s="10" customFormat="1" ht="14.25" x14ac:dyDescent="0.2">
      <c r="A84" s="33" t="s">
        <v>29</v>
      </c>
      <c r="B84" s="34">
        <f>E41</f>
        <v>2118.0499999999993</v>
      </c>
      <c r="C84" s="21"/>
      <c r="D84" s="57"/>
      <c r="E84" s="78"/>
    </row>
    <row r="85" spans="1:9" s="10" customFormat="1" ht="14.25" x14ac:dyDescent="0.2">
      <c r="A85" s="33" t="s">
        <v>32</v>
      </c>
      <c r="B85" s="91">
        <f>-E10</f>
        <v>-57.16</v>
      </c>
      <c r="C85" s="21"/>
      <c r="D85" s="57"/>
      <c r="E85" s="78"/>
      <c r="H85" s="11"/>
    </row>
    <row r="86" spans="1:9" s="10" customFormat="1" ht="15" thickBot="1" x14ac:dyDescent="0.25">
      <c r="A86" s="33" t="s">
        <v>67</v>
      </c>
      <c r="B86" s="91">
        <f>-E49</f>
        <v>-2504.37</v>
      </c>
      <c r="C86" s="21"/>
      <c r="D86" s="57"/>
      <c r="E86" s="78"/>
    </row>
    <row r="87" spans="1:9" s="10" customFormat="1" ht="15" thickBot="1" x14ac:dyDescent="0.25">
      <c r="A87" s="65" t="s">
        <v>158</v>
      </c>
      <c r="B87" s="93">
        <f>SUM(B81:B86)</f>
        <v>6454.4799999999987</v>
      </c>
      <c r="C87" s="21"/>
      <c r="D87" s="52"/>
      <c r="E87" s="38"/>
    </row>
    <row r="88" spans="1:9" s="18" customFormat="1" ht="5.25" customHeight="1" thickBot="1" x14ac:dyDescent="0.25">
      <c r="A88" s="72"/>
      <c r="B88" s="73"/>
      <c r="C88" s="20"/>
      <c r="D88" s="72"/>
      <c r="E88" s="73"/>
    </row>
    <row r="89" spans="1:9" ht="13.5" thickBot="1" x14ac:dyDescent="0.25">
      <c r="A89" s="74" t="s">
        <v>154</v>
      </c>
      <c r="B89" s="32">
        <f>B68+B78+B87</f>
        <v>20638.699999999997</v>
      </c>
      <c r="D89" s="74" t="s">
        <v>154</v>
      </c>
      <c r="E89" s="32">
        <f>E68+E78</f>
        <v>20638.7</v>
      </c>
      <c r="G89" s="5"/>
      <c r="H89" s="5"/>
      <c r="I89" s="5"/>
    </row>
    <row r="90" spans="1:9" ht="5.25" customHeight="1" x14ac:dyDescent="0.2">
      <c r="C90" s="17"/>
    </row>
    <row r="91" spans="1:9" ht="16.5" customHeight="1" x14ac:dyDescent="0.2">
      <c r="A91" s="117" t="s">
        <v>61</v>
      </c>
      <c r="B91" s="117"/>
      <c r="C91" s="117"/>
      <c r="D91" s="117"/>
      <c r="E91" s="117"/>
    </row>
    <row r="92" spans="1:9" ht="6" customHeight="1" thickBot="1" x14ac:dyDescent="0.25">
      <c r="A92" s="9"/>
      <c r="B92" s="9"/>
      <c r="C92" s="18"/>
      <c r="D92" s="9"/>
      <c r="E92" s="87"/>
    </row>
    <row r="93" spans="1:9" s="76" customFormat="1" ht="13.5" thickBot="1" x14ac:dyDescent="0.25">
      <c r="A93" s="74" t="s">
        <v>155</v>
      </c>
      <c r="B93" s="75"/>
      <c r="C93" s="20"/>
      <c r="D93" s="74" t="s">
        <v>156</v>
      </c>
      <c r="E93" s="86"/>
    </row>
    <row r="94" spans="1:9" s="45" customFormat="1" ht="4.5" customHeight="1" thickBot="1" x14ac:dyDescent="0.3">
      <c r="A94" s="58"/>
      <c r="B94" s="59"/>
      <c r="C94" s="57"/>
      <c r="D94" s="58"/>
      <c r="E94" s="88"/>
    </row>
    <row r="95" spans="1:9" ht="13.5" thickBot="1" x14ac:dyDescent="0.25">
      <c r="A95" s="53" t="s">
        <v>16</v>
      </c>
      <c r="B95" s="66"/>
      <c r="C95" s="20"/>
      <c r="D95" s="53" t="s">
        <v>66</v>
      </c>
      <c r="E95" s="66"/>
    </row>
    <row r="96" spans="1:9" x14ac:dyDescent="0.2">
      <c r="A96" s="25" t="s">
        <v>10</v>
      </c>
      <c r="B96" s="35"/>
      <c r="C96" s="20"/>
      <c r="D96" s="25" t="s">
        <v>10</v>
      </c>
      <c r="E96" s="35"/>
    </row>
    <row r="97" spans="1:8" x14ac:dyDescent="0.2">
      <c r="A97" s="33" t="s">
        <v>9</v>
      </c>
      <c r="B97" s="35">
        <v>3000</v>
      </c>
      <c r="C97" s="20"/>
      <c r="D97" s="33" t="s">
        <v>9</v>
      </c>
      <c r="E97" s="35">
        <v>3000</v>
      </c>
    </row>
    <row r="98" spans="1:8" x14ac:dyDescent="0.2">
      <c r="A98" s="33" t="s">
        <v>134</v>
      </c>
      <c r="B98" s="35">
        <v>690</v>
      </c>
      <c r="C98" s="20"/>
      <c r="D98" s="33" t="s">
        <v>134</v>
      </c>
      <c r="E98" s="35">
        <v>750</v>
      </c>
    </row>
    <row r="99" spans="1:8" x14ac:dyDescent="0.2">
      <c r="A99" s="25" t="s">
        <v>11</v>
      </c>
      <c r="B99" s="35"/>
      <c r="C99" s="20"/>
      <c r="D99" s="25" t="s">
        <v>11</v>
      </c>
      <c r="E99" s="35"/>
    </row>
    <row r="100" spans="1:8" x14ac:dyDescent="0.2">
      <c r="A100" s="33" t="s">
        <v>45</v>
      </c>
      <c r="B100" s="35">
        <v>2000</v>
      </c>
      <c r="C100" s="20"/>
      <c r="D100" s="33" t="s">
        <v>45</v>
      </c>
      <c r="E100" s="35">
        <v>2000</v>
      </c>
    </row>
    <row r="101" spans="1:8" x14ac:dyDescent="0.2">
      <c r="A101" s="33" t="s">
        <v>138</v>
      </c>
      <c r="B101" s="35">
        <f>3900</f>
        <v>3900</v>
      </c>
      <c r="C101" s="20"/>
      <c r="D101" s="33" t="s">
        <v>138</v>
      </c>
      <c r="E101" s="35">
        <v>5000</v>
      </c>
    </row>
    <row r="102" spans="1:8" x14ac:dyDescent="0.2">
      <c r="A102" s="111" t="s">
        <v>137</v>
      </c>
      <c r="B102" s="35">
        <v>6275.46</v>
      </c>
      <c r="C102" s="20"/>
      <c r="D102" s="111" t="s">
        <v>137</v>
      </c>
      <c r="E102" s="35">
        <v>9888.7000000000007</v>
      </c>
    </row>
    <row r="103" spans="1:8" x14ac:dyDescent="0.2">
      <c r="A103" s="25" t="s">
        <v>64</v>
      </c>
      <c r="B103" s="35"/>
      <c r="C103" s="20"/>
      <c r="D103" s="25" t="s">
        <v>64</v>
      </c>
      <c r="E103" s="35"/>
    </row>
    <row r="104" spans="1:8" x14ac:dyDescent="0.2">
      <c r="A104" s="33" t="s">
        <v>140</v>
      </c>
      <c r="B104" s="91">
        <v>-1681.24</v>
      </c>
      <c r="C104" s="20"/>
      <c r="D104" s="33" t="s">
        <v>140</v>
      </c>
      <c r="E104" s="91">
        <v>0</v>
      </c>
    </row>
    <row r="105" spans="1:8" x14ac:dyDescent="0.2">
      <c r="A105" s="33"/>
      <c r="B105" s="34"/>
      <c r="C105" s="20"/>
      <c r="D105" s="33"/>
      <c r="E105" s="35"/>
    </row>
    <row r="106" spans="1:8" s="18" customFormat="1" ht="4.5" customHeight="1" thickBot="1" x14ac:dyDescent="0.25">
      <c r="A106" s="33"/>
      <c r="B106" s="34"/>
      <c r="C106" s="20"/>
      <c r="D106" s="33"/>
      <c r="E106" s="34"/>
    </row>
    <row r="107" spans="1:8" ht="13.5" thickBot="1" x14ac:dyDescent="0.25">
      <c r="A107" s="27" t="s">
        <v>128</v>
      </c>
      <c r="B107" s="32">
        <f>SUM(B97:B105)</f>
        <v>14184.22</v>
      </c>
      <c r="C107" s="20"/>
      <c r="D107" s="27" t="s">
        <v>66</v>
      </c>
      <c r="E107" s="32">
        <f>SUM(E97:E105)</f>
        <v>20638.7</v>
      </c>
      <c r="H107" s="5"/>
    </row>
    <row r="108" spans="1:8" ht="4.5" customHeight="1" thickBot="1" x14ac:dyDescent="0.25">
      <c r="A108" s="20"/>
      <c r="B108" s="60"/>
      <c r="C108" s="20"/>
      <c r="D108" s="20"/>
      <c r="E108" s="60"/>
    </row>
    <row r="109" spans="1:8" ht="13.5" thickBot="1" x14ac:dyDescent="0.25">
      <c r="A109" s="65" t="s">
        <v>126</v>
      </c>
      <c r="B109" s="62"/>
      <c r="D109" s="20"/>
      <c r="E109" s="60"/>
    </row>
    <row r="110" spans="1:8" s="8" customFormat="1" x14ac:dyDescent="0.2">
      <c r="A110" s="33" t="s">
        <v>65</v>
      </c>
      <c r="B110" s="91">
        <f>B15</f>
        <v>12.139999999999999</v>
      </c>
      <c r="D110" s="90"/>
      <c r="E110" s="60"/>
    </row>
    <row r="111" spans="1:8" s="8" customFormat="1" x14ac:dyDescent="0.2">
      <c r="A111" s="33" t="s">
        <v>38</v>
      </c>
      <c r="B111" s="35">
        <f>B82</f>
        <v>749</v>
      </c>
      <c r="D111" s="90"/>
      <c r="E111" s="60"/>
    </row>
    <row r="112" spans="1:8" ht="14.25" x14ac:dyDescent="0.2">
      <c r="A112" s="33" t="s">
        <v>28</v>
      </c>
      <c r="B112" s="34">
        <f>B83</f>
        <v>6136.82</v>
      </c>
      <c r="D112" s="90"/>
      <c r="E112" s="11"/>
    </row>
    <row r="113" spans="1:8" x14ac:dyDescent="0.2">
      <c r="A113" s="33" t="s">
        <v>29</v>
      </c>
      <c r="B113" s="34">
        <f>B84</f>
        <v>2118.0499999999993</v>
      </c>
      <c r="D113" s="57"/>
    </row>
    <row r="114" spans="1:8" ht="15" customHeight="1" x14ac:dyDescent="0.2">
      <c r="A114" s="33" t="s">
        <v>32</v>
      </c>
      <c r="B114" s="91">
        <f>B85</f>
        <v>-57.16</v>
      </c>
      <c r="D114" s="80"/>
      <c r="E114" s="38"/>
    </row>
    <row r="115" spans="1:8" ht="13.5" thickBot="1" x14ac:dyDescent="0.25">
      <c r="A115" s="111" t="s">
        <v>165</v>
      </c>
      <c r="B115" s="91">
        <f>B86</f>
        <v>-2504.37</v>
      </c>
    </row>
    <row r="116" spans="1:8" ht="15" customHeight="1" thickBot="1" x14ac:dyDescent="0.25">
      <c r="A116" s="65" t="s">
        <v>127</v>
      </c>
      <c r="B116" s="93">
        <f>SUM(B110:B115)</f>
        <v>6454.4799999999987</v>
      </c>
    </row>
    <row r="117" spans="1:8" ht="4.5" customHeight="1" x14ac:dyDescent="0.2"/>
    <row r="118" spans="1:8" ht="12.75" customHeight="1" x14ac:dyDescent="0.2"/>
    <row r="119" spans="1:8" ht="4.5" customHeight="1" thickBot="1" x14ac:dyDescent="0.25"/>
    <row r="120" spans="1:8" ht="13.5" thickBot="1" x14ac:dyDescent="0.25">
      <c r="A120" s="27" t="s">
        <v>156</v>
      </c>
      <c r="B120" s="32">
        <f>B107+B116</f>
        <v>20638.699999999997</v>
      </c>
      <c r="D120" s="27" t="s">
        <v>156</v>
      </c>
      <c r="E120" s="32">
        <f>E107</f>
        <v>20638.7</v>
      </c>
    </row>
    <row r="121" spans="1:8" ht="13.5" thickBot="1" x14ac:dyDescent="0.25">
      <c r="D121" s="63" t="s">
        <v>157</v>
      </c>
      <c r="E121" s="93">
        <f>E120-B107</f>
        <v>6454.4800000000014</v>
      </c>
      <c r="H121" s="5"/>
    </row>
    <row r="125" spans="1:8" ht="20.25" x14ac:dyDescent="0.3">
      <c r="A125" s="113" t="s">
        <v>8</v>
      </c>
      <c r="B125" s="114"/>
      <c r="C125" s="114"/>
      <c r="D125" s="114"/>
      <c r="E125" s="114"/>
    </row>
    <row r="126" spans="1:8" ht="16.5" x14ac:dyDescent="0.25">
      <c r="A126" s="4" t="s">
        <v>124</v>
      </c>
      <c r="B126" s="2"/>
      <c r="C126" s="2"/>
      <c r="D126" s="2"/>
      <c r="E126" s="83"/>
    </row>
    <row r="127" spans="1:8" ht="16.5" x14ac:dyDescent="0.25">
      <c r="A127" s="4"/>
      <c r="B127" s="2"/>
      <c r="C127" s="2"/>
      <c r="D127" s="2"/>
      <c r="E127" s="83"/>
    </row>
    <row r="128" spans="1:8" ht="15.75" x14ac:dyDescent="0.25">
      <c r="A128" s="95" t="s">
        <v>125</v>
      </c>
    </row>
    <row r="129" spans="1:5" x14ac:dyDescent="0.2">
      <c r="A129" s="15"/>
    </row>
    <row r="130" spans="1:5" x14ac:dyDescent="0.2">
      <c r="A130" s="3" t="s">
        <v>70</v>
      </c>
      <c r="B130" s="3" t="s">
        <v>71</v>
      </c>
      <c r="C130" s="3"/>
      <c r="D130" s="3" t="s">
        <v>72</v>
      </c>
      <c r="E130" s="3" t="s">
        <v>73</v>
      </c>
    </row>
    <row r="131" spans="1:5" x14ac:dyDescent="0.2">
      <c r="A131" s="96" t="s">
        <v>2</v>
      </c>
      <c r="B131" s="1">
        <v>1864</v>
      </c>
      <c r="C131" s="97"/>
      <c r="D131" s="97" t="s">
        <v>141</v>
      </c>
      <c r="E131" s="98">
        <v>460000</v>
      </c>
    </row>
    <row r="132" spans="1:5" x14ac:dyDescent="0.2">
      <c r="A132" s="96" t="s">
        <v>74</v>
      </c>
      <c r="B132" s="1">
        <v>1864</v>
      </c>
      <c r="C132" s="97"/>
      <c r="D132" s="97" t="s">
        <v>142</v>
      </c>
      <c r="E132" s="98">
        <v>708000</v>
      </c>
    </row>
    <row r="133" spans="1:5" x14ac:dyDescent="0.2">
      <c r="A133" s="96" t="s">
        <v>75</v>
      </c>
      <c r="B133" s="1">
        <v>2011</v>
      </c>
      <c r="C133" s="97"/>
      <c r="D133" s="97" t="s">
        <v>144</v>
      </c>
      <c r="E133" s="98">
        <v>6441</v>
      </c>
    </row>
    <row r="134" spans="1:5" x14ac:dyDescent="0.2">
      <c r="A134" s="99"/>
      <c r="B134" s="18"/>
      <c r="C134" s="99"/>
      <c r="D134" s="99"/>
      <c r="E134" s="100"/>
    </row>
    <row r="135" spans="1:5" x14ac:dyDescent="0.2">
      <c r="A135" s="15"/>
      <c r="E135"/>
    </row>
    <row r="136" spans="1:5" ht="15.75" x14ac:dyDescent="0.25">
      <c r="A136" s="95" t="s">
        <v>76</v>
      </c>
      <c r="E136"/>
    </row>
    <row r="137" spans="1:5" x14ac:dyDescent="0.2">
      <c r="A137" s="3" t="s">
        <v>70</v>
      </c>
      <c r="B137" s="3" t="s">
        <v>71</v>
      </c>
      <c r="C137" s="3"/>
      <c r="D137" s="3" t="s">
        <v>77</v>
      </c>
      <c r="E137" s="3" t="s">
        <v>78</v>
      </c>
    </row>
    <row r="138" spans="1:5" x14ac:dyDescent="0.2">
      <c r="A138" s="96" t="s">
        <v>79</v>
      </c>
      <c r="B138" s="101">
        <v>40452</v>
      </c>
      <c r="C138" s="1"/>
      <c r="D138" s="1" t="s">
        <v>80</v>
      </c>
      <c r="E138" s="98">
        <v>1355</v>
      </c>
    </row>
    <row r="139" spans="1:5" x14ac:dyDescent="0.2">
      <c r="A139" s="96" t="s">
        <v>81</v>
      </c>
      <c r="B139" s="101">
        <v>41189</v>
      </c>
      <c r="C139" s="96"/>
      <c r="D139" s="96" t="s">
        <v>82</v>
      </c>
      <c r="E139" s="98">
        <v>289</v>
      </c>
    </row>
    <row r="140" spans="1:5" x14ac:dyDescent="0.2">
      <c r="A140" s="96" t="s">
        <v>83</v>
      </c>
      <c r="B140" s="101">
        <v>41615</v>
      </c>
      <c r="C140" s="96"/>
      <c r="D140" s="96" t="s">
        <v>84</v>
      </c>
      <c r="E140" s="98">
        <v>190</v>
      </c>
    </row>
    <row r="141" spans="1:5" x14ac:dyDescent="0.2">
      <c r="A141" s="1" t="s">
        <v>85</v>
      </c>
      <c r="B141" s="101">
        <v>41850</v>
      </c>
      <c r="C141" s="1"/>
      <c r="D141" s="1" t="s">
        <v>80</v>
      </c>
      <c r="E141" s="98">
        <v>421</v>
      </c>
    </row>
    <row r="142" spans="1:5" x14ac:dyDescent="0.2">
      <c r="A142" s="96" t="s">
        <v>86</v>
      </c>
      <c r="B142" s="101">
        <v>41959</v>
      </c>
      <c r="C142" s="96"/>
      <c r="D142" s="96" t="s">
        <v>87</v>
      </c>
      <c r="E142" s="98">
        <v>150</v>
      </c>
    </row>
    <row r="143" spans="1:5" x14ac:dyDescent="0.2">
      <c r="A143" s="96" t="s">
        <v>88</v>
      </c>
      <c r="B143" s="101">
        <v>42005</v>
      </c>
      <c r="C143" s="96"/>
      <c r="D143" s="96" t="s">
        <v>146</v>
      </c>
      <c r="E143" s="98">
        <v>2500</v>
      </c>
    </row>
    <row r="144" spans="1:5" x14ac:dyDescent="0.2">
      <c r="A144" s="96" t="s">
        <v>89</v>
      </c>
      <c r="B144" s="101">
        <v>42012</v>
      </c>
      <c r="C144" s="96"/>
      <c r="D144" s="96" t="s">
        <v>90</v>
      </c>
      <c r="E144" s="98">
        <v>2128</v>
      </c>
    </row>
    <row r="145" spans="1:5" x14ac:dyDescent="0.2">
      <c r="A145" s="96" t="s">
        <v>91</v>
      </c>
      <c r="B145" s="101">
        <v>42012</v>
      </c>
      <c r="C145" s="96"/>
      <c r="D145" s="96" t="s">
        <v>92</v>
      </c>
      <c r="E145" s="98">
        <v>1554</v>
      </c>
    </row>
    <row r="146" spans="1:5" x14ac:dyDescent="0.2">
      <c r="A146" s="96" t="s">
        <v>93</v>
      </c>
      <c r="B146" s="101">
        <v>42045</v>
      </c>
      <c r="C146" s="96"/>
      <c r="D146" s="96" t="s">
        <v>84</v>
      </c>
      <c r="E146" s="98">
        <v>120</v>
      </c>
    </row>
    <row r="147" spans="1:5" x14ac:dyDescent="0.2">
      <c r="A147" s="1" t="s">
        <v>94</v>
      </c>
      <c r="B147" s="101">
        <v>42066</v>
      </c>
      <c r="C147" s="1"/>
      <c r="D147" s="1" t="s">
        <v>80</v>
      </c>
      <c r="E147" s="98">
        <v>2730</v>
      </c>
    </row>
    <row r="148" spans="1:5" x14ac:dyDescent="0.2">
      <c r="A148" s="96" t="s">
        <v>95</v>
      </c>
      <c r="B148" s="102">
        <v>42410</v>
      </c>
      <c r="C148" s="96"/>
      <c r="D148" s="96" t="s">
        <v>96</v>
      </c>
      <c r="E148" s="98">
        <v>185</v>
      </c>
    </row>
    <row r="149" spans="1:5" x14ac:dyDescent="0.2">
      <c r="A149" s="96" t="s">
        <v>79</v>
      </c>
      <c r="B149" s="102">
        <v>42411</v>
      </c>
      <c r="C149" s="1"/>
      <c r="D149" s="1" t="s">
        <v>80</v>
      </c>
      <c r="E149" s="98">
        <v>326</v>
      </c>
    </row>
    <row r="150" spans="1:5" x14ac:dyDescent="0.2">
      <c r="A150" s="96" t="s">
        <v>97</v>
      </c>
      <c r="B150" s="102">
        <v>42426</v>
      </c>
      <c r="C150" s="96"/>
      <c r="D150" s="96" t="s">
        <v>98</v>
      </c>
      <c r="E150" s="98">
        <v>55</v>
      </c>
    </row>
    <row r="151" spans="1:5" x14ac:dyDescent="0.2">
      <c r="A151" s="96" t="s">
        <v>99</v>
      </c>
      <c r="B151" s="101">
        <v>42493</v>
      </c>
      <c r="C151" s="96"/>
      <c r="D151" s="96" t="s">
        <v>100</v>
      </c>
      <c r="E151" s="98">
        <v>200</v>
      </c>
    </row>
    <row r="152" spans="1:5" x14ac:dyDescent="0.2">
      <c r="A152" s="96" t="s">
        <v>103</v>
      </c>
      <c r="B152" s="103">
        <v>42538</v>
      </c>
      <c r="C152" s="96"/>
      <c r="D152" s="96" t="s">
        <v>104</v>
      </c>
      <c r="E152" s="98">
        <v>1804</v>
      </c>
    </row>
    <row r="153" spans="1:5" x14ac:dyDescent="0.2">
      <c r="A153" s="96" t="s">
        <v>105</v>
      </c>
      <c r="B153" s="103">
        <v>42538</v>
      </c>
      <c r="C153" s="96"/>
      <c r="D153" s="96" t="s">
        <v>106</v>
      </c>
      <c r="E153" s="98">
        <v>2800</v>
      </c>
    </row>
    <row r="154" spans="1:5" x14ac:dyDescent="0.2">
      <c r="A154" s="96" t="s">
        <v>107</v>
      </c>
      <c r="B154" s="103">
        <v>42538</v>
      </c>
      <c r="C154" s="96"/>
      <c r="D154" s="96" t="s">
        <v>106</v>
      </c>
      <c r="E154" s="98">
        <v>290</v>
      </c>
    </row>
    <row r="155" spans="1:5" x14ac:dyDescent="0.2">
      <c r="A155" s="96" t="s">
        <v>108</v>
      </c>
      <c r="B155" s="101">
        <v>42758</v>
      </c>
      <c r="C155" s="96"/>
      <c r="D155" s="96" t="s">
        <v>109</v>
      </c>
      <c r="E155" s="98">
        <v>340</v>
      </c>
    </row>
    <row r="156" spans="1:5" x14ac:dyDescent="0.2">
      <c r="A156" s="96" t="s">
        <v>110</v>
      </c>
      <c r="B156" s="101">
        <v>42761</v>
      </c>
      <c r="C156" s="96"/>
      <c r="D156" s="96" t="s">
        <v>111</v>
      </c>
      <c r="E156" s="98">
        <v>59.99</v>
      </c>
    </row>
    <row r="157" spans="1:5" x14ac:dyDescent="0.2">
      <c r="A157" s="96" t="s">
        <v>112</v>
      </c>
      <c r="B157" s="101">
        <v>42761</v>
      </c>
      <c r="C157" s="96"/>
      <c r="D157" s="96" t="s">
        <v>113</v>
      </c>
      <c r="E157" s="98">
        <v>24.99</v>
      </c>
    </row>
    <row r="158" spans="1:5" x14ac:dyDescent="0.2">
      <c r="A158" s="96" t="s">
        <v>114</v>
      </c>
      <c r="B158" s="101">
        <v>42817</v>
      </c>
      <c r="C158" s="96"/>
      <c r="D158" s="96" t="s">
        <v>115</v>
      </c>
      <c r="E158" s="98">
        <v>249.99</v>
      </c>
    </row>
    <row r="159" spans="1:5" x14ac:dyDescent="0.2">
      <c r="A159" s="96" t="s">
        <v>116</v>
      </c>
      <c r="B159" s="101">
        <v>42937</v>
      </c>
      <c r="C159" s="96"/>
      <c r="D159" s="96" t="s">
        <v>117</v>
      </c>
      <c r="E159" s="98">
        <v>199</v>
      </c>
    </row>
    <row r="160" spans="1:5" x14ac:dyDescent="0.2">
      <c r="A160" s="96" t="s">
        <v>118</v>
      </c>
      <c r="B160" s="101">
        <v>43018</v>
      </c>
      <c r="C160" s="96"/>
      <c r="D160" s="96" t="s">
        <v>119</v>
      </c>
      <c r="E160" s="98">
        <v>301.2</v>
      </c>
    </row>
    <row r="161" spans="1:5" x14ac:dyDescent="0.2">
      <c r="A161" s="96" t="s">
        <v>132</v>
      </c>
      <c r="B161" s="104">
        <v>43204</v>
      </c>
      <c r="C161" s="96"/>
      <c r="D161" s="96" t="s">
        <v>133</v>
      </c>
      <c r="E161" s="98">
        <v>7000</v>
      </c>
    </row>
    <row r="162" spans="1:5" x14ac:dyDescent="0.2">
      <c r="A162" s="96" t="s">
        <v>173</v>
      </c>
      <c r="B162" s="101">
        <v>43204</v>
      </c>
      <c r="C162" s="96"/>
      <c r="D162" s="96" t="s">
        <v>174</v>
      </c>
      <c r="E162" s="98">
        <v>44</v>
      </c>
    </row>
    <row r="163" spans="1:5" x14ac:dyDescent="0.2">
      <c r="A163" s="96" t="s">
        <v>175</v>
      </c>
      <c r="B163" s="101">
        <v>43241</v>
      </c>
      <c r="C163" s="96"/>
      <c r="D163" s="96" t="s">
        <v>176</v>
      </c>
      <c r="E163" s="98">
        <v>14.99</v>
      </c>
    </row>
    <row r="164" spans="1:5" x14ac:dyDescent="0.2">
      <c r="A164" s="96" t="s">
        <v>101</v>
      </c>
      <c r="B164" s="101">
        <v>43146</v>
      </c>
      <c r="C164" s="96"/>
      <c r="D164" s="96" t="s">
        <v>102</v>
      </c>
      <c r="E164" s="98">
        <v>400</v>
      </c>
    </row>
    <row r="165" spans="1:5" x14ac:dyDescent="0.2">
      <c r="A165" s="96" t="s">
        <v>166</v>
      </c>
      <c r="B165" s="101">
        <v>43566</v>
      </c>
      <c r="C165" s="96"/>
      <c r="D165" s="96" t="s">
        <v>167</v>
      </c>
      <c r="E165" s="98">
        <v>992</v>
      </c>
    </row>
    <row r="166" spans="1:5" x14ac:dyDescent="0.2">
      <c r="A166" s="96" t="s">
        <v>120</v>
      </c>
      <c r="B166" s="104" t="s">
        <v>121</v>
      </c>
      <c r="C166" s="96"/>
      <c r="D166" s="96" t="s">
        <v>121</v>
      </c>
      <c r="E166" s="98">
        <v>430</v>
      </c>
    </row>
    <row r="167" spans="1:5" x14ac:dyDescent="0.2">
      <c r="A167" s="105"/>
      <c r="B167" s="106"/>
      <c r="C167" s="105"/>
      <c r="D167" s="105"/>
      <c r="E167" s="107"/>
    </row>
    <row r="168" spans="1:5" x14ac:dyDescent="0.2">
      <c r="A168" s="52" t="s">
        <v>122</v>
      </c>
      <c r="B168" s="108"/>
      <c r="E168" s="109">
        <f>SUM(E138:E167)</f>
        <v>27153.160000000007</v>
      </c>
    </row>
    <row r="169" spans="1:5" x14ac:dyDescent="0.2">
      <c r="B169" s="108"/>
      <c r="D169" s="109"/>
    </row>
    <row r="170" spans="1:5" ht="20.25" x14ac:dyDescent="0.3">
      <c r="A170" s="113" t="s">
        <v>8</v>
      </c>
      <c r="B170" s="114"/>
      <c r="C170" s="114"/>
      <c r="D170" s="114"/>
      <c r="E170" s="114"/>
    </row>
    <row r="171" spans="1:5" ht="16.5" x14ac:dyDescent="0.25">
      <c r="A171" s="4" t="s">
        <v>46</v>
      </c>
      <c r="B171" s="2"/>
      <c r="C171" s="2"/>
      <c r="D171" s="2"/>
      <c r="E171" s="83"/>
    </row>
    <row r="172" spans="1:5" x14ac:dyDescent="0.2">
      <c r="A172" s="15"/>
    </row>
    <row r="174" spans="1:5" x14ac:dyDescent="0.2">
      <c r="A174" s="110" t="s">
        <v>123</v>
      </c>
    </row>
    <row r="175" spans="1:5" x14ac:dyDescent="0.2">
      <c r="A175" s="110" t="s">
        <v>135</v>
      </c>
    </row>
    <row r="176" spans="1:5" x14ac:dyDescent="0.2">
      <c r="A176" s="110" t="s">
        <v>136</v>
      </c>
    </row>
    <row r="177" spans="1:5" x14ac:dyDescent="0.2">
      <c r="A177" s="110" t="s">
        <v>139</v>
      </c>
    </row>
    <row r="178" spans="1:5" x14ac:dyDescent="0.2">
      <c r="A178" s="110" t="s">
        <v>172</v>
      </c>
    </row>
    <row r="179" spans="1:5" ht="12.75" customHeight="1" x14ac:dyDescent="0.2">
      <c r="A179" s="112" t="s">
        <v>143</v>
      </c>
      <c r="B179" s="112"/>
      <c r="C179" s="112"/>
      <c r="D179" s="112"/>
      <c r="E179" s="112"/>
    </row>
    <row r="180" spans="1:5" ht="12.75" customHeight="1" x14ac:dyDescent="0.2">
      <c r="A180" s="112" t="s">
        <v>145</v>
      </c>
      <c r="B180" s="112"/>
      <c r="C180" s="112"/>
      <c r="D180" s="112"/>
      <c r="E180" s="112"/>
    </row>
    <row r="181" spans="1:5" ht="12.75" customHeight="1" x14ac:dyDescent="0.2">
      <c r="A181" s="112" t="s">
        <v>168</v>
      </c>
      <c r="B181" s="112"/>
      <c r="C181" s="112"/>
      <c r="D181" s="112"/>
      <c r="E181" s="112"/>
    </row>
    <row r="182" spans="1:5" x14ac:dyDescent="0.2">
      <c r="A182" s="110" t="s">
        <v>169</v>
      </c>
    </row>
  </sheetData>
  <mergeCells count="9">
    <mergeCell ref="A179:E179"/>
    <mergeCell ref="A180:E180"/>
    <mergeCell ref="A181:E181"/>
    <mergeCell ref="A1:E1"/>
    <mergeCell ref="A58:E58"/>
    <mergeCell ref="A59:E59"/>
    <mergeCell ref="A91:E91"/>
    <mergeCell ref="A125:E125"/>
    <mergeCell ref="A170:E170"/>
  </mergeCells>
  <conditionalFormatting sqref="B13">
    <cfRule type="cellIs" dxfId="23" priority="28" operator="equal">
      <formula>"Not invoiced"</formula>
    </cfRule>
  </conditionalFormatting>
  <conditionalFormatting sqref="B13">
    <cfRule type="cellIs" dxfId="22" priority="27" operator="equal">
      <formula>"Reconciled"</formula>
    </cfRule>
  </conditionalFormatting>
  <conditionalFormatting sqref="B48">
    <cfRule type="cellIs" dxfId="21" priority="25" operator="equal">
      <formula>"Reconciled"</formula>
    </cfRule>
  </conditionalFormatting>
  <conditionalFormatting sqref="B48">
    <cfRule type="cellIs" dxfId="20" priority="26" operator="equal">
      <formula>"Not invoiced"</formula>
    </cfRule>
  </conditionalFormatting>
  <conditionalFormatting sqref="B72">
    <cfRule type="cellIs" dxfId="19" priority="23" operator="equal">
      <formula>"Reconciled"</formula>
    </cfRule>
  </conditionalFormatting>
  <conditionalFormatting sqref="B72">
    <cfRule type="cellIs" dxfId="18" priority="24" operator="equal">
      <formula>"Not invoiced"</formula>
    </cfRule>
  </conditionalFormatting>
  <conditionalFormatting sqref="B73">
    <cfRule type="cellIs" dxfId="17" priority="21" operator="equal">
      <formula>"Reconciled"</formula>
    </cfRule>
  </conditionalFormatting>
  <conditionalFormatting sqref="B73">
    <cfRule type="cellIs" dxfId="16" priority="22" operator="equal">
      <formula>"Not invoiced"</formula>
    </cfRule>
  </conditionalFormatting>
  <conditionalFormatting sqref="B114:B115">
    <cfRule type="cellIs" dxfId="15" priority="13" operator="equal">
      <formula>"Reconciled"</formula>
    </cfRule>
  </conditionalFormatting>
  <conditionalFormatting sqref="B114:B115">
    <cfRule type="cellIs" dxfId="14" priority="14" operator="equal">
      <formula>"Not invoiced"</formula>
    </cfRule>
  </conditionalFormatting>
  <conditionalFormatting sqref="B85">
    <cfRule type="cellIs" dxfId="13" priority="19" operator="equal">
      <formula>"Reconciled"</formula>
    </cfRule>
  </conditionalFormatting>
  <conditionalFormatting sqref="B85">
    <cfRule type="cellIs" dxfId="12" priority="20" operator="equal">
      <formula>"Not invoiced"</formula>
    </cfRule>
  </conditionalFormatting>
  <conditionalFormatting sqref="B86">
    <cfRule type="cellIs" dxfId="11" priority="17" operator="equal">
      <formula>"Reconciled"</formula>
    </cfRule>
  </conditionalFormatting>
  <conditionalFormatting sqref="B86">
    <cfRule type="cellIs" dxfId="10" priority="18" operator="equal">
      <formula>"Not invoiced"</formula>
    </cfRule>
  </conditionalFormatting>
  <conditionalFormatting sqref="B110">
    <cfRule type="cellIs" dxfId="9" priority="15" operator="equal">
      <formula>"Reconciled"</formula>
    </cfRule>
  </conditionalFormatting>
  <conditionalFormatting sqref="B110">
    <cfRule type="cellIs" dxfId="8" priority="16" operator="equal">
      <formula>"Not invoiced"</formula>
    </cfRule>
  </conditionalFormatting>
  <conditionalFormatting sqref="E77">
    <cfRule type="cellIs" dxfId="7" priority="11" operator="equal">
      <formula>"Reconciled"</formula>
    </cfRule>
  </conditionalFormatting>
  <conditionalFormatting sqref="E77">
    <cfRule type="cellIs" dxfId="6" priority="12" operator="equal">
      <formula>"Not invoiced"</formula>
    </cfRule>
  </conditionalFormatting>
  <conditionalFormatting sqref="B77">
    <cfRule type="cellIs" dxfId="5" priority="9" operator="equal">
      <formula>"Reconciled"</formula>
    </cfRule>
  </conditionalFormatting>
  <conditionalFormatting sqref="B77">
    <cfRule type="cellIs" dxfId="4" priority="10" operator="equal">
      <formula>"Not invoiced"</formula>
    </cfRule>
  </conditionalFormatting>
  <conditionalFormatting sqref="E104">
    <cfRule type="cellIs" dxfId="3" priority="5" operator="equal">
      <formula>"Reconciled"</formula>
    </cfRule>
  </conditionalFormatting>
  <conditionalFormatting sqref="E104">
    <cfRule type="cellIs" dxfId="2" priority="6" operator="equal">
      <formula>"Not invoiced"</formula>
    </cfRule>
  </conditionalFormatting>
  <conditionalFormatting sqref="B104">
    <cfRule type="cellIs" dxfId="1" priority="1" operator="equal">
      <formula>"Reconciled"</formula>
    </cfRule>
  </conditionalFormatting>
  <conditionalFormatting sqref="B104">
    <cfRule type="cellIs" dxfId="0" priority="2" operator="equal">
      <formula>"Not invoiced"</formula>
    </cfRule>
  </conditionalFormatting>
  <pageMargins left="0.27559055118110237" right="0.15748031496062992" top="0.39370078740157483" bottom="0.27559055118110237" header="0.62992125984251968" footer="0.15748031496062992"/>
  <pageSetup paperSize="9" scale="95" orientation="portrait" horizontalDpi="300" verticalDpi="300" r:id="rId1"/>
  <headerFooter alignWithMargins="0">
    <oddFooter xml:space="preserve">&amp;L&amp;"Calibri,Regular"&amp;11Trustees' Annual Report - 2019&amp;"Arial,Regular"&amp;10
&amp;R&amp;"Calibri,Regular"&amp;11&amp;P of 5&amp;"Arial,Regular"&amp;10
</oddFooter>
  </headerFooter>
  <rowBreaks count="2" manualBreakCount="2">
    <brk id="57" max="16383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Educational Foundation Accounts 2019</dc:title>
  <dc:creator>chelveston.village.hall@gmail.com</dc:creator>
  <cp:lastModifiedBy>Adrian Dale</cp:lastModifiedBy>
  <cp:lastPrinted>2019-01-01T15:43:16Z</cp:lastPrinted>
  <dcterms:created xsi:type="dcterms:W3CDTF">2008-10-20T19:37:02Z</dcterms:created>
  <dcterms:modified xsi:type="dcterms:W3CDTF">2020-01-01T15:58:27Z</dcterms:modified>
</cp:coreProperties>
</file>